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LBC\SLBC MARCH 2021\SLBC March 2021\"/>
    </mc:Choice>
  </mc:AlternateContent>
  <xr:revisionPtr revIDLastSave="0" documentId="13_ncr:1_{09C29784-E79A-4053-97D4-6891EFA7B225}" xr6:coauthVersionLast="47" xr6:coauthVersionMax="47" xr10:uidLastSave="{00000000-0000-0000-0000-000000000000}"/>
  <bookViews>
    <workbookView xWindow="-108" yWindow="-108" windowWidth="23256" windowHeight="12576" tabRatio="761" activeTab="2" xr2:uid="{00000000-000D-0000-FFFF-FFFF00000000}"/>
  </bookViews>
  <sheets>
    <sheet name="Contents" sheetId="30" r:id="rId1"/>
    <sheet name="Pouplaion Pattern" sheetId="37" r:id="rId2"/>
    <sheet name="Econonic Indi" sheetId="38" r:id="rId3"/>
    <sheet name="Abbreviation" sheetId="39" r:id="rId4"/>
    <sheet name="State achievement" sheetId="40" r:id="rId5"/>
    <sheet name="Branch Network" sheetId="41" r:id="rId6"/>
    <sheet name="Banking Profile" sheetId="42" r:id="rId7"/>
    <sheet name="Bankwise Business CDR" sheetId="26" r:id="rId8"/>
    <sheet name="Districtwise Business CDR" sheetId="27" r:id="rId9"/>
    <sheet name="Seg of Adv" sheetId="28" r:id="rId10"/>
    <sheet name="ACP OS" sheetId="29" r:id="rId11"/>
    <sheet name="D ACP OS " sheetId="70" r:id="rId12"/>
    <sheet name="AGRI OS" sheetId="1" r:id="rId13"/>
    <sheet name="D AGRI OS" sheetId="71" r:id="rId14"/>
    <sheet name="MSME OS" sheetId="2" r:id="rId15"/>
    <sheet name="D MSME OS" sheetId="72" r:id="rId16"/>
    <sheet name="OPS OS" sheetId="3" r:id="rId17"/>
    <sheet name="D OPS OS" sheetId="73" r:id="rId18"/>
    <sheet name="NPA AGRI PS" sheetId="43" r:id="rId19"/>
    <sheet name="D NPA AGRI PS" sheetId="74" r:id="rId20"/>
    <sheet name="NPA MSME PS" sheetId="44" r:id="rId21"/>
    <sheet name="D NPA MSME PS" sheetId="75" r:id="rId22"/>
    <sheet name="NPA OPS PS" sheetId="45" r:id="rId23"/>
    <sheet name="D NPA OPS PS" sheetId="76" r:id="rId24"/>
    <sheet name="ACP Target PS" sheetId="31" r:id="rId25"/>
    <sheet name="D ACP Target PS" sheetId="107" r:id="rId26"/>
    <sheet name="ACP Achievement" sheetId="32" r:id="rId27"/>
    <sheet name="D ACP Achievement" sheetId="108" r:id="rId28"/>
    <sheet name=" Agri Dis PS" sheetId="4" r:id="rId29"/>
    <sheet name="D AGRI DIS PS" sheetId="77" r:id="rId30"/>
    <sheet name="MSME Dis PS" sheetId="5" r:id="rId31"/>
    <sheet name="D MSME DIS PS" sheetId="78" r:id="rId32"/>
    <sheet name="OPS DIS PS" sheetId="6" r:id="rId33"/>
    <sheet name="D OPS DIS PS" sheetId="79" r:id="rId34"/>
    <sheet name="NPS OS" sheetId="66" r:id="rId35"/>
    <sheet name="D NPS OS" sheetId="80" r:id="rId36"/>
    <sheet name="NPS NPA" sheetId="67" r:id="rId37"/>
    <sheet name="D NPS NPA" sheetId="81" r:id="rId38"/>
    <sheet name="NPS Target 2020-21" sheetId="68" r:id="rId39"/>
    <sheet name="NPS DIS" sheetId="69" r:id="rId40"/>
    <sheet name="D NPS DIS" sheetId="82" r:id="rId41"/>
    <sheet name="Investment Cr OS" sheetId="8" r:id="rId42"/>
    <sheet name="D Investment Cr OS" sheetId="83" r:id="rId43"/>
    <sheet name="Investment Cr Dis" sheetId="9" r:id="rId44"/>
    <sheet name="D Investment Cr Dis" sheetId="84" r:id="rId45"/>
    <sheet name="KCC" sheetId="33" r:id="rId46"/>
    <sheet name="D KCC" sheetId="85" r:id="rId47"/>
    <sheet name="FI &amp; KCC" sheetId="34" r:id="rId48"/>
    <sheet name="D FI &amp; KCC" sheetId="86" r:id="rId49"/>
    <sheet name="PMEGP" sheetId="13" r:id="rId50"/>
    <sheet name="D PMEGP" sheetId="87" r:id="rId51"/>
    <sheet name="Mudra OS" sheetId="14" r:id="rId52"/>
    <sheet name="D Mudra OS" sheetId="88" r:id="rId53"/>
    <sheet name="Mudra Dis" sheetId="25" r:id="rId54"/>
    <sheet name="D Mudra Dis" sheetId="89" r:id="rId55"/>
    <sheet name="SUI" sheetId="17" r:id="rId56"/>
    <sheet name="D SUI" sheetId="90" r:id="rId57"/>
    <sheet name="JLGS" sheetId="47" r:id="rId58"/>
    <sheet name="D JLGS" sheetId="91" r:id="rId59"/>
    <sheet name="SHG" sheetId="12" r:id="rId60"/>
    <sheet name="D SHG" sheetId="92" r:id="rId61"/>
    <sheet name="NRLM" sheetId="19" r:id="rId62"/>
    <sheet name="D NRLM" sheetId="93" r:id="rId63"/>
    <sheet name="NULM" sheetId="18" r:id="rId64"/>
    <sheet name="D NULM" sheetId="94" r:id="rId65"/>
    <sheet name="PMAY" sheetId="35" r:id="rId66"/>
    <sheet name="D PMAY" sheetId="95" r:id="rId67"/>
    <sheet name="Reco Govt Sponsored Scheme" sheetId="22" r:id="rId68"/>
    <sheet name="D Reco Govt Sposored " sheetId="96" r:id="rId69"/>
    <sheet name="Education" sheetId="36" r:id="rId70"/>
    <sheet name="D Education" sheetId="97" r:id="rId71"/>
    <sheet name="Weaker" sheetId="10" r:id="rId72"/>
    <sheet name="D Weaker" sheetId="98" r:id="rId73"/>
    <sheet name="Min OS" sheetId="46" r:id="rId74"/>
    <sheet name="D Min OS" sheetId="99" r:id="rId75"/>
    <sheet name="Minority Dis" sheetId="11" r:id="rId76"/>
    <sheet name="D Minority Dis" sheetId="101" r:id="rId77"/>
    <sheet name="SCST" sheetId="23" r:id="rId78"/>
    <sheet name="D SC ST" sheetId="102" r:id="rId79"/>
    <sheet name="Women" sheetId="24" r:id="rId80"/>
    <sheet name="D Women" sheetId="100" r:id="rId81"/>
    <sheet name="PMJDY" sheetId="15" r:id="rId82"/>
    <sheet name="D PMJDY" sheetId="103" r:id="rId83"/>
    <sheet name="SSS" sheetId="16" r:id="rId84"/>
    <sheet name="D SSS" sheetId="104" r:id="rId85"/>
    <sheet name="Digitization" sheetId="20" r:id="rId86"/>
    <sheet name="D Digitization" sheetId="105" r:id="rId87"/>
    <sheet name="Aadhaar Seeding" sheetId="21" r:id="rId88"/>
    <sheet name="D Aadhaar Seeding" sheetId="106" r:id="rId89"/>
    <sheet name="FLC Assigment" sheetId="65" r:id="rId90"/>
    <sheet name="FLC" sheetId="109" r:id="rId91"/>
    <sheet name="D FLC" sheetId="49" r:id="rId92"/>
    <sheet name="DCC" sheetId="50" r:id="rId93"/>
    <sheet name="SV Bankwise" sheetId="61" r:id="rId94"/>
    <sheet name="SV Districwise" sheetId="62" r:id="rId95"/>
    <sheet name="GECL" sheetId="60" r:id="rId96"/>
    <sheet name="Unbanked" sheetId="53" r:id="rId97"/>
    <sheet name="Unbanked 2" sheetId="54" r:id="rId98"/>
    <sheet name="ACP 2021-22" sheetId="110" r:id="rId99"/>
    <sheet name="Agri Target" sheetId="56" r:id="rId100"/>
    <sheet name="MSME Target" sheetId="57" r:id="rId101"/>
    <sheet name="OPS Target" sheetId="58" r:id="rId102"/>
    <sheet name="NPS Target" sheetId="111" r:id="rId103"/>
  </sheets>
  <externalReferences>
    <externalReference r:id="rId104"/>
  </externalReferences>
  <definedNames>
    <definedName name="_xlnm._FilterDatabase" localSheetId="91" hidden="1">'D FLC'!$A$3:$D$3</definedName>
    <definedName name="_xlnm._FilterDatabase" localSheetId="92" hidden="1">DCC!$A$3:$F$3</definedName>
  </definedNames>
  <calcPr calcId="191029"/>
</workbook>
</file>

<file path=xl/calcChain.xml><?xml version="1.0" encoding="utf-8"?>
<calcChain xmlns="http://schemas.openxmlformats.org/spreadsheetml/2006/main">
  <c r="D29" i="83" l="1"/>
  <c r="M14" i="19"/>
  <c r="D8" i="42" l="1"/>
  <c r="E8" i="42"/>
  <c r="F8" i="42"/>
  <c r="C8" i="42"/>
  <c r="D18" i="110" l="1"/>
  <c r="E18" i="110"/>
  <c r="F18" i="110"/>
  <c r="G18" i="110"/>
  <c r="H18" i="110"/>
  <c r="C18" i="110"/>
  <c r="O20" i="79" l="1"/>
  <c r="G7" i="42"/>
  <c r="C27" i="109" l="1"/>
  <c r="C25" i="109"/>
  <c r="C16" i="109"/>
  <c r="C29" i="87"/>
  <c r="C29" i="109" l="1"/>
  <c r="A43" i="30"/>
  <c r="A44" i="30"/>
  <c r="A45" i="30"/>
  <c r="A46" i="30"/>
  <c r="A47" i="30"/>
  <c r="A48" i="30"/>
  <c r="A49" i="30"/>
  <c r="A50" i="30"/>
  <c r="A51" i="30"/>
  <c r="A52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D28" i="91"/>
  <c r="E28" i="91"/>
  <c r="F28" i="91"/>
  <c r="C28" i="91"/>
  <c r="D29" i="92"/>
  <c r="E29" i="92"/>
  <c r="F29" i="92"/>
  <c r="G29" i="92"/>
  <c r="H29" i="92"/>
  <c r="I29" i="92"/>
  <c r="J29" i="92"/>
  <c r="K29" i="92"/>
  <c r="L29" i="92"/>
  <c r="M29" i="92"/>
  <c r="C29" i="92"/>
  <c r="I6" i="89"/>
  <c r="J6" i="89"/>
  <c r="I7" i="89"/>
  <c r="J7" i="89"/>
  <c r="I8" i="89"/>
  <c r="J8" i="89"/>
  <c r="I9" i="89"/>
  <c r="J9" i="89"/>
  <c r="I10" i="89"/>
  <c r="J10" i="89"/>
  <c r="I11" i="89"/>
  <c r="J11" i="89"/>
  <c r="I12" i="89"/>
  <c r="J12" i="89"/>
  <c r="I13" i="89"/>
  <c r="J13" i="89"/>
  <c r="I14" i="89"/>
  <c r="J14" i="89"/>
  <c r="I15" i="89"/>
  <c r="J15" i="89"/>
  <c r="I16" i="89"/>
  <c r="J16" i="89"/>
  <c r="I17" i="89"/>
  <c r="J17" i="89"/>
  <c r="I18" i="89"/>
  <c r="J18" i="89"/>
  <c r="I19" i="89"/>
  <c r="J19" i="89"/>
  <c r="I20" i="89"/>
  <c r="J20" i="89"/>
  <c r="I21" i="89"/>
  <c r="J21" i="89"/>
  <c r="I22" i="89"/>
  <c r="J22" i="89"/>
  <c r="I23" i="89"/>
  <c r="J23" i="89"/>
  <c r="I24" i="89"/>
  <c r="J24" i="89"/>
  <c r="I25" i="89"/>
  <c r="J25" i="89"/>
  <c r="I26" i="89"/>
  <c r="J26" i="89"/>
  <c r="I27" i="89"/>
  <c r="J27" i="89"/>
  <c r="J5" i="89"/>
  <c r="I5" i="89"/>
  <c r="D29" i="79" l="1"/>
  <c r="E29" i="79"/>
  <c r="F29" i="79"/>
  <c r="G29" i="79"/>
  <c r="H29" i="79"/>
  <c r="I29" i="79"/>
  <c r="J29" i="79"/>
  <c r="K29" i="79"/>
  <c r="L29" i="79"/>
  <c r="M29" i="79"/>
  <c r="N29" i="79"/>
  <c r="C29" i="79"/>
  <c r="D29" i="96"/>
  <c r="E29" i="96"/>
  <c r="F29" i="96"/>
  <c r="G29" i="96"/>
  <c r="H29" i="96"/>
  <c r="I29" i="96"/>
  <c r="J29" i="96"/>
  <c r="K29" i="96"/>
  <c r="L29" i="96"/>
  <c r="M29" i="96"/>
  <c r="N29" i="96"/>
  <c r="O29" i="96"/>
  <c r="P29" i="96"/>
  <c r="Q29" i="96"/>
  <c r="R29" i="96"/>
  <c r="S29" i="96"/>
  <c r="T29" i="96"/>
  <c r="U29" i="96"/>
  <c r="V29" i="96"/>
  <c r="W29" i="96"/>
  <c r="X29" i="96"/>
  <c r="C29" i="96"/>
  <c r="U7" i="98"/>
  <c r="V7" i="98"/>
  <c r="U8" i="98"/>
  <c r="V8" i="98"/>
  <c r="U9" i="98"/>
  <c r="V9" i="98"/>
  <c r="U10" i="98"/>
  <c r="V10" i="98"/>
  <c r="U11" i="98"/>
  <c r="V11" i="98"/>
  <c r="U12" i="98"/>
  <c r="V12" i="98"/>
  <c r="U13" i="98"/>
  <c r="V13" i="98"/>
  <c r="U14" i="98"/>
  <c r="V14" i="98"/>
  <c r="U15" i="98"/>
  <c r="V15" i="98"/>
  <c r="U16" i="98"/>
  <c r="V16" i="98"/>
  <c r="U17" i="98"/>
  <c r="V17" i="98"/>
  <c r="U18" i="98"/>
  <c r="V18" i="98"/>
  <c r="U19" i="98"/>
  <c r="V19" i="98"/>
  <c r="U20" i="98"/>
  <c r="V20" i="98"/>
  <c r="U21" i="98"/>
  <c r="V21" i="98"/>
  <c r="U22" i="98"/>
  <c r="V22" i="98"/>
  <c r="U23" i="98"/>
  <c r="V23" i="98"/>
  <c r="U24" i="98"/>
  <c r="V24" i="98"/>
  <c r="U25" i="98"/>
  <c r="V25" i="98"/>
  <c r="U26" i="98"/>
  <c r="V26" i="98"/>
  <c r="U27" i="98"/>
  <c r="V27" i="98"/>
  <c r="U28" i="98"/>
  <c r="V28" i="98"/>
  <c r="V6" i="98"/>
  <c r="U6" i="98"/>
  <c r="D29" i="98"/>
  <c r="E29" i="98"/>
  <c r="F29" i="98"/>
  <c r="V29" i="98" s="1"/>
  <c r="G29" i="98"/>
  <c r="H29" i="98"/>
  <c r="I29" i="98"/>
  <c r="J29" i="98"/>
  <c r="K29" i="98"/>
  <c r="L29" i="98"/>
  <c r="M29" i="98"/>
  <c r="N29" i="98"/>
  <c r="O29" i="98"/>
  <c r="P29" i="98"/>
  <c r="Q29" i="98"/>
  <c r="R29" i="98"/>
  <c r="S29" i="98"/>
  <c r="T29" i="98"/>
  <c r="C29" i="98"/>
  <c r="D27" i="106"/>
  <c r="E27" i="106"/>
  <c r="C27" i="106"/>
  <c r="D27" i="104"/>
  <c r="E27" i="104"/>
  <c r="F27" i="104"/>
  <c r="G27" i="104"/>
  <c r="H27" i="104"/>
  <c r="I27" i="104"/>
  <c r="J27" i="104"/>
  <c r="C27" i="104"/>
  <c r="D28" i="103"/>
  <c r="E28" i="103"/>
  <c r="F28" i="103"/>
  <c r="G28" i="103"/>
  <c r="H28" i="103"/>
  <c r="I28" i="103"/>
  <c r="J28" i="103"/>
  <c r="K28" i="103"/>
  <c r="L28" i="103"/>
  <c r="C28" i="103"/>
  <c r="D28" i="100"/>
  <c r="E28" i="100"/>
  <c r="F28" i="100"/>
  <c r="C28" i="100"/>
  <c r="D28" i="102"/>
  <c r="E28" i="102"/>
  <c r="F28" i="102"/>
  <c r="G28" i="102"/>
  <c r="H28" i="102"/>
  <c r="I28" i="102"/>
  <c r="J28" i="102"/>
  <c r="C28" i="102"/>
  <c r="O7" i="101"/>
  <c r="P7" i="101"/>
  <c r="O8" i="101"/>
  <c r="P8" i="101"/>
  <c r="O9" i="101"/>
  <c r="P9" i="101"/>
  <c r="O10" i="101"/>
  <c r="P10" i="101"/>
  <c r="O11" i="101"/>
  <c r="P11" i="101"/>
  <c r="O12" i="101"/>
  <c r="P12" i="101"/>
  <c r="O13" i="101"/>
  <c r="P13" i="101"/>
  <c r="O14" i="101"/>
  <c r="P14" i="101"/>
  <c r="O15" i="101"/>
  <c r="P15" i="101"/>
  <c r="O16" i="101"/>
  <c r="P16" i="101"/>
  <c r="O17" i="101"/>
  <c r="P17" i="101"/>
  <c r="O18" i="101"/>
  <c r="P18" i="101"/>
  <c r="O19" i="101"/>
  <c r="P19" i="101"/>
  <c r="O20" i="101"/>
  <c r="P20" i="101"/>
  <c r="O21" i="101"/>
  <c r="P21" i="101"/>
  <c r="O22" i="101"/>
  <c r="P22" i="101"/>
  <c r="O23" i="101"/>
  <c r="P23" i="101"/>
  <c r="O24" i="101"/>
  <c r="P24" i="101"/>
  <c r="O25" i="101"/>
  <c r="P25" i="101"/>
  <c r="O26" i="101"/>
  <c r="P26" i="101"/>
  <c r="O27" i="101"/>
  <c r="P27" i="101"/>
  <c r="O28" i="101"/>
  <c r="P28" i="101"/>
  <c r="P6" i="101"/>
  <c r="O6" i="101"/>
  <c r="D29" i="101"/>
  <c r="P29" i="101" s="1"/>
  <c r="E29" i="101"/>
  <c r="F29" i="101"/>
  <c r="G29" i="101"/>
  <c r="H29" i="101"/>
  <c r="I29" i="101"/>
  <c r="J29" i="101"/>
  <c r="K29" i="101"/>
  <c r="L29" i="101"/>
  <c r="M29" i="101"/>
  <c r="N29" i="101"/>
  <c r="C29" i="101"/>
  <c r="O29" i="101" s="1"/>
  <c r="D28" i="97"/>
  <c r="E28" i="97"/>
  <c r="F28" i="97"/>
  <c r="G28" i="97"/>
  <c r="H28" i="97"/>
  <c r="I28" i="97"/>
  <c r="J28" i="97"/>
  <c r="K28" i="97"/>
  <c r="L28" i="97"/>
  <c r="M28" i="97"/>
  <c r="N28" i="97"/>
  <c r="C28" i="97"/>
  <c r="D29" i="95"/>
  <c r="E29" i="95"/>
  <c r="F29" i="95"/>
  <c r="G29" i="95"/>
  <c r="H29" i="95"/>
  <c r="I29" i="95"/>
  <c r="J29" i="95"/>
  <c r="K29" i="95"/>
  <c r="L29" i="95"/>
  <c r="M29" i="95"/>
  <c r="N29" i="95"/>
  <c r="C29" i="95"/>
  <c r="O7" i="99"/>
  <c r="P7" i="99"/>
  <c r="O8" i="99"/>
  <c r="P8" i="99"/>
  <c r="O9" i="99"/>
  <c r="P9" i="99"/>
  <c r="O10" i="99"/>
  <c r="P10" i="99"/>
  <c r="O11" i="99"/>
  <c r="P11" i="99"/>
  <c r="O12" i="99"/>
  <c r="P12" i="99"/>
  <c r="O13" i="99"/>
  <c r="P13" i="99"/>
  <c r="O14" i="99"/>
  <c r="P14" i="99"/>
  <c r="O15" i="99"/>
  <c r="P15" i="99"/>
  <c r="O16" i="99"/>
  <c r="P16" i="99"/>
  <c r="O17" i="99"/>
  <c r="P17" i="99"/>
  <c r="O18" i="99"/>
  <c r="P18" i="99"/>
  <c r="O19" i="99"/>
  <c r="P19" i="99"/>
  <c r="O20" i="99"/>
  <c r="P20" i="99"/>
  <c r="O21" i="99"/>
  <c r="P21" i="99"/>
  <c r="O22" i="99"/>
  <c r="P22" i="99"/>
  <c r="O23" i="99"/>
  <c r="P23" i="99"/>
  <c r="O24" i="99"/>
  <c r="P24" i="99"/>
  <c r="O25" i="99"/>
  <c r="P25" i="99"/>
  <c r="O26" i="99"/>
  <c r="P26" i="99"/>
  <c r="O27" i="99"/>
  <c r="P27" i="99"/>
  <c r="O28" i="99"/>
  <c r="P28" i="99"/>
  <c r="P6" i="99"/>
  <c r="O6" i="99"/>
  <c r="D29" i="99"/>
  <c r="E29" i="99"/>
  <c r="F29" i="99"/>
  <c r="G29" i="99"/>
  <c r="H29" i="99"/>
  <c r="I29" i="99"/>
  <c r="J29" i="99"/>
  <c r="K29" i="99"/>
  <c r="L29" i="99"/>
  <c r="M29" i="99"/>
  <c r="N29" i="99"/>
  <c r="C29" i="99"/>
  <c r="D29" i="94"/>
  <c r="E29" i="94"/>
  <c r="F29" i="94"/>
  <c r="G29" i="94"/>
  <c r="H29" i="94"/>
  <c r="I29" i="94"/>
  <c r="J29" i="94"/>
  <c r="K29" i="94"/>
  <c r="L29" i="94"/>
  <c r="M29" i="94"/>
  <c r="N29" i="94"/>
  <c r="O29" i="94"/>
  <c r="C29" i="94"/>
  <c r="D29" i="93"/>
  <c r="E29" i="93"/>
  <c r="F29" i="93"/>
  <c r="G29" i="93"/>
  <c r="H29" i="93"/>
  <c r="I29" i="93"/>
  <c r="J29" i="93"/>
  <c r="K29" i="93"/>
  <c r="D28" i="89"/>
  <c r="E28" i="89"/>
  <c r="F28" i="89"/>
  <c r="G28" i="89"/>
  <c r="H28" i="89"/>
  <c r="C28" i="89"/>
  <c r="I28" i="89" s="1"/>
  <c r="O7" i="88"/>
  <c r="P7" i="88"/>
  <c r="O8" i="88"/>
  <c r="P8" i="88"/>
  <c r="O9" i="88"/>
  <c r="P9" i="88"/>
  <c r="O10" i="88"/>
  <c r="P10" i="88"/>
  <c r="O11" i="88"/>
  <c r="P11" i="88"/>
  <c r="O12" i="88"/>
  <c r="P12" i="88"/>
  <c r="O13" i="88"/>
  <c r="P13" i="88"/>
  <c r="O14" i="88"/>
  <c r="P14" i="88"/>
  <c r="O15" i="88"/>
  <c r="P15" i="88"/>
  <c r="O16" i="88"/>
  <c r="P16" i="88"/>
  <c r="O17" i="88"/>
  <c r="P17" i="88"/>
  <c r="O18" i="88"/>
  <c r="P18" i="88"/>
  <c r="O19" i="88"/>
  <c r="P19" i="88"/>
  <c r="O20" i="88"/>
  <c r="P20" i="88"/>
  <c r="O21" i="88"/>
  <c r="P21" i="88"/>
  <c r="O22" i="88"/>
  <c r="P22" i="88"/>
  <c r="O23" i="88"/>
  <c r="P23" i="88"/>
  <c r="O24" i="88"/>
  <c r="P24" i="88"/>
  <c r="O25" i="88"/>
  <c r="P25" i="88"/>
  <c r="O26" i="88"/>
  <c r="P26" i="88"/>
  <c r="O27" i="88"/>
  <c r="P27" i="88"/>
  <c r="O28" i="88"/>
  <c r="P28" i="88"/>
  <c r="P6" i="88"/>
  <c r="O6" i="88"/>
  <c r="D29" i="88"/>
  <c r="E29" i="88"/>
  <c r="F29" i="88"/>
  <c r="G29" i="88"/>
  <c r="H29" i="88"/>
  <c r="I29" i="88"/>
  <c r="J29" i="88"/>
  <c r="K29" i="88"/>
  <c r="L29" i="88"/>
  <c r="M29" i="88"/>
  <c r="N29" i="88"/>
  <c r="Q29" i="88"/>
  <c r="R29" i="88"/>
  <c r="C29" i="88"/>
  <c r="D29" i="87"/>
  <c r="E29" i="87"/>
  <c r="F29" i="87"/>
  <c r="G29" i="87"/>
  <c r="H29" i="87"/>
  <c r="I29" i="87"/>
  <c r="J29" i="87"/>
  <c r="K29" i="87"/>
  <c r="D27" i="86"/>
  <c r="E27" i="86"/>
  <c r="F27" i="86"/>
  <c r="G27" i="86"/>
  <c r="C27" i="86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C29" i="85"/>
  <c r="D29" i="84"/>
  <c r="E29" i="84"/>
  <c r="F29" i="84"/>
  <c r="G29" i="84"/>
  <c r="H29" i="84"/>
  <c r="I29" i="84"/>
  <c r="J29" i="84"/>
  <c r="K29" i="84"/>
  <c r="L29" i="84"/>
  <c r="M29" i="84"/>
  <c r="N29" i="84"/>
  <c r="O29" i="84"/>
  <c r="P29" i="84"/>
  <c r="Q29" i="84"/>
  <c r="R29" i="84"/>
  <c r="S29" i="84"/>
  <c r="T29" i="84"/>
  <c r="U29" i="84"/>
  <c r="V29" i="84"/>
  <c r="C29" i="84"/>
  <c r="U7" i="83"/>
  <c r="V7" i="83"/>
  <c r="U8" i="83"/>
  <c r="V8" i="83"/>
  <c r="U9" i="83"/>
  <c r="V9" i="83"/>
  <c r="U10" i="83"/>
  <c r="V10" i="83"/>
  <c r="U11" i="83"/>
  <c r="V11" i="83"/>
  <c r="U12" i="83"/>
  <c r="V12" i="83"/>
  <c r="U13" i="83"/>
  <c r="V13" i="83"/>
  <c r="U14" i="83"/>
  <c r="V14" i="83"/>
  <c r="U15" i="83"/>
  <c r="V15" i="83"/>
  <c r="U16" i="83"/>
  <c r="V16" i="83"/>
  <c r="U17" i="83"/>
  <c r="V17" i="83"/>
  <c r="U18" i="83"/>
  <c r="V18" i="83"/>
  <c r="U19" i="83"/>
  <c r="V19" i="83"/>
  <c r="U20" i="83"/>
  <c r="V20" i="83"/>
  <c r="U21" i="83"/>
  <c r="V21" i="83"/>
  <c r="U22" i="83"/>
  <c r="V22" i="83"/>
  <c r="U23" i="83"/>
  <c r="V23" i="83"/>
  <c r="U24" i="83"/>
  <c r="V24" i="83"/>
  <c r="U25" i="83"/>
  <c r="V25" i="83"/>
  <c r="U26" i="83"/>
  <c r="V26" i="83"/>
  <c r="U27" i="83"/>
  <c r="V27" i="83"/>
  <c r="U28" i="83"/>
  <c r="V28" i="83"/>
  <c r="V6" i="83"/>
  <c r="U6" i="83"/>
  <c r="E29" i="83"/>
  <c r="F29" i="83"/>
  <c r="G29" i="83"/>
  <c r="H29" i="83"/>
  <c r="I29" i="83"/>
  <c r="J29" i="83"/>
  <c r="K29" i="83"/>
  <c r="L29" i="83"/>
  <c r="M29" i="83"/>
  <c r="N29" i="83"/>
  <c r="O29" i="83"/>
  <c r="P29" i="83"/>
  <c r="Q29" i="83"/>
  <c r="R29" i="83"/>
  <c r="S29" i="83"/>
  <c r="T29" i="83"/>
  <c r="C29" i="83"/>
  <c r="D29" i="82"/>
  <c r="E29" i="82"/>
  <c r="F29" i="82"/>
  <c r="G29" i="82"/>
  <c r="H29" i="82"/>
  <c r="I29" i="82"/>
  <c r="J29" i="82"/>
  <c r="K29" i="82"/>
  <c r="L29" i="82"/>
  <c r="M29" i="82"/>
  <c r="N29" i="82"/>
  <c r="O29" i="82"/>
  <c r="P29" i="82"/>
  <c r="Q29" i="82"/>
  <c r="R29" i="82"/>
  <c r="C29" i="82"/>
  <c r="U29" i="98" l="1"/>
  <c r="O29" i="88"/>
  <c r="P29" i="88"/>
  <c r="J28" i="89"/>
  <c r="P29" i="99"/>
  <c r="O29" i="99"/>
  <c r="U29" i="83"/>
  <c r="V29" i="83"/>
  <c r="U9" i="5" l="1"/>
  <c r="U7" i="5"/>
  <c r="V7" i="5"/>
  <c r="U8" i="5"/>
  <c r="K9" i="32" s="1"/>
  <c r="V8" i="5"/>
  <c r="V9" i="5"/>
  <c r="U10" i="5"/>
  <c r="V10" i="5"/>
  <c r="U11" i="5"/>
  <c r="V11" i="5"/>
  <c r="U12" i="5"/>
  <c r="V12" i="5"/>
  <c r="U13" i="5"/>
  <c r="V13" i="5"/>
  <c r="U14" i="5"/>
  <c r="V14" i="5"/>
  <c r="U15" i="5"/>
  <c r="V15" i="5"/>
  <c r="U16" i="5"/>
  <c r="V16" i="5"/>
  <c r="U17" i="5"/>
  <c r="V17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8" i="5"/>
  <c r="V28" i="5"/>
  <c r="U30" i="5"/>
  <c r="V30" i="5"/>
  <c r="V6" i="5"/>
  <c r="U6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C29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C27" i="5"/>
  <c r="D18" i="5"/>
  <c r="E18" i="5"/>
  <c r="F18" i="5"/>
  <c r="G18" i="5"/>
  <c r="H18" i="5"/>
  <c r="I18" i="5"/>
  <c r="J18" i="5"/>
  <c r="J31" i="5" s="1"/>
  <c r="K18" i="5"/>
  <c r="L18" i="5"/>
  <c r="M18" i="5"/>
  <c r="N18" i="5"/>
  <c r="O18" i="5"/>
  <c r="P18" i="5"/>
  <c r="Q18" i="5"/>
  <c r="R18" i="5"/>
  <c r="R31" i="5" s="1"/>
  <c r="S18" i="5"/>
  <c r="T18" i="5"/>
  <c r="C18" i="5"/>
  <c r="D29" i="81"/>
  <c r="E29" i="81"/>
  <c r="F29" i="81"/>
  <c r="G29" i="81"/>
  <c r="H29" i="81"/>
  <c r="I29" i="81"/>
  <c r="J29" i="81"/>
  <c r="K29" i="81"/>
  <c r="L29" i="81"/>
  <c r="C29" i="81"/>
  <c r="D29" i="67"/>
  <c r="E29" i="67"/>
  <c r="F29" i="67"/>
  <c r="G29" i="67"/>
  <c r="H29" i="67"/>
  <c r="I29" i="67"/>
  <c r="J29" i="67"/>
  <c r="K29" i="67"/>
  <c r="L29" i="67"/>
  <c r="C29" i="67"/>
  <c r="D27" i="67"/>
  <c r="E27" i="67"/>
  <c r="F27" i="67"/>
  <c r="G27" i="67"/>
  <c r="H27" i="67"/>
  <c r="I27" i="67"/>
  <c r="J27" i="67"/>
  <c r="K27" i="67"/>
  <c r="L27" i="67"/>
  <c r="C27" i="67"/>
  <c r="D18" i="67"/>
  <c r="E18" i="67"/>
  <c r="F18" i="67"/>
  <c r="G18" i="67"/>
  <c r="H18" i="67"/>
  <c r="I18" i="67"/>
  <c r="J18" i="67"/>
  <c r="K18" i="67"/>
  <c r="L18" i="67"/>
  <c r="C18" i="67"/>
  <c r="M7" i="67"/>
  <c r="N7" i="67"/>
  <c r="M8" i="67"/>
  <c r="N8" i="67"/>
  <c r="M9" i="67"/>
  <c r="N9" i="67"/>
  <c r="M10" i="67"/>
  <c r="N10" i="67"/>
  <c r="M11" i="67"/>
  <c r="N11" i="67"/>
  <c r="M12" i="67"/>
  <c r="N12" i="67"/>
  <c r="M13" i="67"/>
  <c r="N13" i="67"/>
  <c r="M14" i="67"/>
  <c r="N14" i="67"/>
  <c r="M15" i="67"/>
  <c r="N15" i="67"/>
  <c r="M16" i="67"/>
  <c r="N16" i="67"/>
  <c r="M17" i="67"/>
  <c r="N17" i="67"/>
  <c r="M19" i="67"/>
  <c r="N19" i="67"/>
  <c r="M20" i="67"/>
  <c r="N20" i="67"/>
  <c r="M21" i="67"/>
  <c r="N21" i="67"/>
  <c r="M22" i="67"/>
  <c r="N22" i="67"/>
  <c r="M23" i="67"/>
  <c r="N23" i="67"/>
  <c r="M24" i="67"/>
  <c r="N24" i="67"/>
  <c r="M25" i="67"/>
  <c r="N25" i="67"/>
  <c r="M26" i="67"/>
  <c r="N26" i="67"/>
  <c r="M28" i="67"/>
  <c r="N28" i="67"/>
  <c r="M30" i="67"/>
  <c r="N30" i="67"/>
  <c r="N6" i="67"/>
  <c r="M6" i="67"/>
  <c r="M7" i="80"/>
  <c r="N7" i="80"/>
  <c r="M8" i="80"/>
  <c r="N8" i="80"/>
  <c r="M9" i="80"/>
  <c r="N9" i="80"/>
  <c r="M10" i="80"/>
  <c r="N10" i="80"/>
  <c r="M11" i="80"/>
  <c r="N11" i="80"/>
  <c r="M12" i="80"/>
  <c r="N12" i="80"/>
  <c r="M13" i="80"/>
  <c r="N13" i="80"/>
  <c r="M14" i="80"/>
  <c r="N14" i="80"/>
  <c r="M15" i="80"/>
  <c r="N15" i="80"/>
  <c r="M16" i="80"/>
  <c r="N16" i="80"/>
  <c r="M17" i="80"/>
  <c r="N17" i="80"/>
  <c r="M18" i="80"/>
  <c r="N18" i="80"/>
  <c r="M19" i="80"/>
  <c r="N19" i="80"/>
  <c r="M20" i="80"/>
  <c r="N20" i="80"/>
  <c r="M21" i="80"/>
  <c r="N21" i="80"/>
  <c r="M22" i="80"/>
  <c r="N22" i="80"/>
  <c r="M23" i="80"/>
  <c r="N23" i="80"/>
  <c r="M24" i="80"/>
  <c r="N24" i="80"/>
  <c r="M25" i="80"/>
  <c r="N25" i="80"/>
  <c r="M26" i="80"/>
  <c r="N26" i="80"/>
  <c r="M27" i="80"/>
  <c r="N27" i="80"/>
  <c r="M28" i="80"/>
  <c r="N28" i="80"/>
  <c r="N6" i="80"/>
  <c r="M6" i="80"/>
  <c r="D29" i="80"/>
  <c r="E29" i="80"/>
  <c r="F29" i="80"/>
  <c r="G29" i="80"/>
  <c r="H29" i="80"/>
  <c r="I29" i="80"/>
  <c r="J29" i="80"/>
  <c r="K29" i="80"/>
  <c r="L29" i="80"/>
  <c r="C29" i="80"/>
  <c r="O7" i="79"/>
  <c r="P7" i="79"/>
  <c r="O8" i="79"/>
  <c r="P8" i="79"/>
  <c r="O9" i="79"/>
  <c r="P9" i="79"/>
  <c r="O10" i="79"/>
  <c r="P10" i="79"/>
  <c r="O11" i="79"/>
  <c r="P11" i="79"/>
  <c r="O12" i="79"/>
  <c r="P12" i="79"/>
  <c r="O13" i="79"/>
  <c r="P13" i="79"/>
  <c r="O14" i="79"/>
  <c r="P14" i="79"/>
  <c r="O15" i="79"/>
  <c r="P15" i="79"/>
  <c r="O16" i="79"/>
  <c r="P16" i="79"/>
  <c r="O17" i="79"/>
  <c r="P17" i="79"/>
  <c r="O18" i="79"/>
  <c r="P18" i="79"/>
  <c r="O19" i="79"/>
  <c r="P19" i="79"/>
  <c r="P20" i="79"/>
  <c r="O21" i="79"/>
  <c r="P21" i="79"/>
  <c r="O22" i="79"/>
  <c r="P22" i="79"/>
  <c r="O23" i="79"/>
  <c r="P23" i="79"/>
  <c r="O24" i="79"/>
  <c r="P24" i="79"/>
  <c r="O25" i="79"/>
  <c r="P25" i="79"/>
  <c r="O26" i="79"/>
  <c r="P26" i="79"/>
  <c r="O27" i="79"/>
  <c r="P27" i="79"/>
  <c r="P6" i="79"/>
  <c r="O6" i="79"/>
  <c r="U7" i="78"/>
  <c r="J8" i="108" s="1"/>
  <c r="V7" i="78"/>
  <c r="K8" i="108" s="1"/>
  <c r="U8" i="78"/>
  <c r="J9" i="108" s="1"/>
  <c r="V8" i="78"/>
  <c r="K9" i="108" s="1"/>
  <c r="U9" i="78"/>
  <c r="J10" i="108" s="1"/>
  <c r="V9" i="78"/>
  <c r="K10" i="108" s="1"/>
  <c r="U10" i="78"/>
  <c r="J11" i="108" s="1"/>
  <c r="V10" i="78"/>
  <c r="K11" i="108" s="1"/>
  <c r="U11" i="78"/>
  <c r="J12" i="108" s="1"/>
  <c r="V11" i="78"/>
  <c r="K12" i="108" s="1"/>
  <c r="U12" i="78"/>
  <c r="J13" i="108" s="1"/>
  <c r="V12" i="78"/>
  <c r="K13" i="108" s="1"/>
  <c r="U13" i="78"/>
  <c r="J14" i="108" s="1"/>
  <c r="V13" i="78"/>
  <c r="K14" i="108" s="1"/>
  <c r="U14" i="78"/>
  <c r="J15" i="108" s="1"/>
  <c r="V14" i="78"/>
  <c r="K15" i="108" s="1"/>
  <c r="U15" i="78"/>
  <c r="J16" i="108" s="1"/>
  <c r="V15" i="78"/>
  <c r="K16" i="108" s="1"/>
  <c r="U16" i="78"/>
  <c r="J17" i="108" s="1"/>
  <c r="V16" i="78"/>
  <c r="K17" i="108" s="1"/>
  <c r="U17" i="78"/>
  <c r="J18" i="108" s="1"/>
  <c r="V17" i="78"/>
  <c r="K18" i="108" s="1"/>
  <c r="U18" i="78"/>
  <c r="J19" i="108" s="1"/>
  <c r="V18" i="78"/>
  <c r="K19" i="108" s="1"/>
  <c r="U19" i="78"/>
  <c r="J20" i="108" s="1"/>
  <c r="V19" i="78"/>
  <c r="K20" i="108" s="1"/>
  <c r="U20" i="78"/>
  <c r="J21" i="108" s="1"/>
  <c r="V20" i="78"/>
  <c r="K21" i="108" s="1"/>
  <c r="U21" i="78"/>
  <c r="J22" i="108" s="1"/>
  <c r="V21" i="78"/>
  <c r="K22" i="108" s="1"/>
  <c r="U22" i="78"/>
  <c r="J23" i="108" s="1"/>
  <c r="V22" i="78"/>
  <c r="K23" i="108" s="1"/>
  <c r="U23" i="78"/>
  <c r="J24" i="108" s="1"/>
  <c r="V23" i="78"/>
  <c r="K24" i="108" s="1"/>
  <c r="U24" i="78"/>
  <c r="J25" i="108" s="1"/>
  <c r="V24" i="78"/>
  <c r="K25" i="108" s="1"/>
  <c r="U25" i="78"/>
  <c r="J26" i="108" s="1"/>
  <c r="V25" i="78"/>
  <c r="K26" i="108" s="1"/>
  <c r="U26" i="78"/>
  <c r="J27" i="108" s="1"/>
  <c r="V26" i="78"/>
  <c r="K27" i="108" s="1"/>
  <c r="U27" i="78"/>
  <c r="J28" i="108" s="1"/>
  <c r="V27" i="78"/>
  <c r="K28" i="108" s="1"/>
  <c r="U28" i="78"/>
  <c r="J29" i="108" s="1"/>
  <c r="V28" i="78"/>
  <c r="K29" i="108" s="1"/>
  <c r="V6" i="78"/>
  <c r="U6" i="78"/>
  <c r="D29" i="78"/>
  <c r="E29" i="78"/>
  <c r="F29" i="78"/>
  <c r="G29" i="78"/>
  <c r="H29" i="78"/>
  <c r="I29" i="78"/>
  <c r="J29" i="78"/>
  <c r="K29" i="78"/>
  <c r="L29" i="78"/>
  <c r="M29" i="78"/>
  <c r="N29" i="78"/>
  <c r="O29" i="78"/>
  <c r="P29" i="78"/>
  <c r="Q29" i="78"/>
  <c r="R29" i="78"/>
  <c r="S29" i="78"/>
  <c r="T29" i="78"/>
  <c r="C29" i="78"/>
  <c r="W7" i="77"/>
  <c r="X7" i="77"/>
  <c r="W8" i="77"/>
  <c r="X8" i="77"/>
  <c r="W9" i="77"/>
  <c r="X9" i="77"/>
  <c r="W10" i="77"/>
  <c r="X10" i="77"/>
  <c r="W11" i="77"/>
  <c r="E12" i="108" s="1"/>
  <c r="X11" i="77"/>
  <c r="F12" i="108" s="1"/>
  <c r="W12" i="77"/>
  <c r="X12" i="77"/>
  <c r="W13" i="77"/>
  <c r="X13" i="77"/>
  <c r="W14" i="77"/>
  <c r="X14" i="77"/>
  <c r="W15" i="77"/>
  <c r="X15" i="77"/>
  <c r="W16" i="77"/>
  <c r="X16" i="77"/>
  <c r="W17" i="77"/>
  <c r="X17" i="77"/>
  <c r="W18" i="77"/>
  <c r="X18" i="77"/>
  <c r="W19" i="77"/>
  <c r="X19" i="77"/>
  <c r="W20" i="77"/>
  <c r="X20" i="77"/>
  <c r="W21" i="77"/>
  <c r="X21" i="77"/>
  <c r="W22" i="77"/>
  <c r="X22" i="77"/>
  <c r="W23" i="77"/>
  <c r="X23" i="77"/>
  <c r="W24" i="77"/>
  <c r="X24" i="77"/>
  <c r="W25" i="77"/>
  <c r="X25" i="77"/>
  <c r="W26" i="77"/>
  <c r="X26" i="77"/>
  <c r="W27" i="77"/>
  <c r="X27" i="77"/>
  <c r="W28" i="77"/>
  <c r="X28" i="77"/>
  <c r="X6" i="77"/>
  <c r="W6" i="77"/>
  <c r="D29" i="77"/>
  <c r="E29" i="77"/>
  <c r="F29" i="77"/>
  <c r="G29" i="77"/>
  <c r="H29" i="77"/>
  <c r="I29" i="77"/>
  <c r="J29" i="77"/>
  <c r="K29" i="77"/>
  <c r="L29" i="77"/>
  <c r="M29" i="77"/>
  <c r="N29" i="77"/>
  <c r="O29" i="77"/>
  <c r="P29" i="77"/>
  <c r="Q29" i="77"/>
  <c r="R29" i="77"/>
  <c r="S29" i="77"/>
  <c r="T29" i="77"/>
  <c r="U29" i="77"/>
  <c r="V29" i="77"/>
  <c r="C29" i="77"/>
  <c r="C29" i="107"/>
  <c r="D29" i="76"/>
  <c r="E29" i="76"/>
  <c r="F29" i="76"/>
  <c r="G29" i="76"/>
  <c r="H29" i="76"/>
  <c r="I29" i="76"/>
  <c r="J29" i="76"/>
  <c r="K29" i="76"/>
  <c r="L29" i="76"/>
  <c r="M29" i="76"/>
  <c r="N29" i="76"/>
  <c r="C29" i="76"/>
  <c r="K31" i="67" l="1"/>
  <c r="C31" i="67"/>
  <c r="E31" i="67"/>
  <c r="U29" i="5"/>
  <c r="J31" i="67"/>
  <c r="L31" i="67"/>
  <c r="D31" i="67"/>
  <c r="N31" i="67" s="1"/>
  <c r="V29" i="5"/>
  <c r="G31" i="67"/>
  <c r="I31" i="67"/>
  <c r="O31" i="5"/>
  <c r="G31" i="5"/>
  <c r="F31" i="67"/>
  <c r="H31" i="67"/>
  <c r="N31" i="5"/>
  <c r="F31" i="5"/>
  <c r="S31" i="5"/>
  <c r="K31" i="5"/>
  <c r="V27" i="5"/>
  <c r="U27" i="5"/>
  <c r="U29" i="78"/>
  <c r="J30" i="108" s="1"/>
  <c r="T31" i="5"/>
  <c r="P31" i="5"/>
  <c r="L31" i="5"/>
  <c r="H31" i="5"/>
  <c r="D31" i="5"/>
  <c r="Q31" i="5"/>
  <c r="M31" i="5"/>
  <c r="I31" i="5"/>
  <c r="E31" i="5"/>
  <c r="U18" i="5"/>
  <c r="V18" i="5"/>
  <c r="C31" i="5"/>
  <c r="N27" i="67"/>
  <c r="N18" i="67"/>
  <c r="N29" i="67"/>
  <c r="M18" i="67"/>
  <c r="M31" i="67"/>
  <c r="M29" i="67"/>
  <c r="M27" i="67"/>
  <c r="N29" i="80"/>
  <c r="M29" i="80"/>
  <c r="X29" i="77"/>
  <c r="V29" i="78"/>
  <c r="K30" i="108" s="1"/>
  <c r="W29" i="77"/>
  <c r="D29" i="75"/>
  <c r="E29" i="75"/>
  <c r="F29" i="75"/>
  <c r="G29" i="75"/>
  <c r="H29" i="75"/>
  <c r="I29" i="75"/>
  <c r="J29" i="75"/>
  <c r="K29" i="75"/>
  <c r="L29" i="75"/>
  <c r="C29" i="75"/>
  <c r="D29" i="74"/>
  <c r="E29" i="74"/>
  <c r="F29" i="74"/>
  <c r="G29" i="74"/>
  <c r="H29" i="74"/>
  <c r="I29" i="74"/>
  <c r="J29" i="74"/>
  <c r="C29" i="74"/>
  <c r="D29" i="73"/>
  <c r="E29" i="73"/>
  <c r="F29" i="73"/>
  <c r="G29" i="73"/>
  <c r="H29" i="73"/>
  <c r="I29" i="73"/>
  <c r="J29" i="73"/>
  <c r="K29" i="73"/>
  <c r="L29" i="73"/>
  <c r="M29" i="73"/>
  <c r="N29" i="73"/>
  <c r="C29" i="73"/>
  <c r="D29" i="71"/>
  <c r="E29" i="71"/>
  <c r="F29" i="71"/>
  <c r="G29" i="71"/>
  <c r="H29" i="71"/>
  <c r="I29" i="71"/>
  <c r="J29" i="71"/>
  <c r="C29" i="71"/>
  <c r="K32" i="1"/>
  <c r="L32" i="1"/>
  <c r="C29" i="93"/>
  <c r="L32" i="2"/>
  <c r="K32" i="2"/>
  <c r="D29" i="72"/>
  <c r="E29" i="72"/>
  <c r="F29" i="72"/>
  <c r="G29" i="72"/>
  <c r="H29" i="72"/>
  <c r="I29" i="72"/>
  <c r="J29" i="72"/>
  <c r="C29" i="72"/>
  <c r="I6" i="70"/>
  <c r="J6" i="70"/>
  <c r="I7" i="70"/>
  <c r="J7" i="70"/>
  <c r="I8" i="70"/>
  <c r="J8" i="70"/>
  <c r="I9" i="70"/>
  <c r="J9" i="70"/>
  <c r="I10" i="70"/>
  <c r="J10" i="70"/>
  <c r="I11" i="70"/>
  <c r="J11" i="70"/>
  <c r="I12" i="70"/>
  <c r="J12" i="70"/>
  <c r="I13" i="70"/>
  <c r="J13" i="70"/>
  <c r="I14" i="70"/>
  <c r="J14" i="70"/>
  <c r="I15" i="70"/>
  <c r="J15" i="70"/>
  <c r="I16" i="70"/>
  <c r="J16" i="70"/>
  <c r="I17" i="70"/>
  <c r="J17" i="70"/>
  <c r="I18" i="70"/>
  <c r="J18" i="70"/>
  <c r="I19" i="70"/>
  <c r="J19" i="70"/>
  <c r="I20" i="70"/>
  <c r="J20" i="70"/>
  <c r="I21" i="70"/>
  <c r="J21" i="70"/>
  <c r="I22" i="70"/>
  <c r="J22" i="70"/>
  <c r="I23" i="70"/>
  <c r="J23" i="70"/>
  <c r="I24" i="70"/>
  <c r="J24" i="70"/>
  <c r="I25" i="70"/>
  <c r="J25" i="70"/>
  <c r="I26" i="70"/>
  <c r="J26" i="70"/>
  <c r="I27" i="70"/>
  <c r="J27" i="70"/>
  <c r="J5" i="70"/>
  <c r="I5" i="70"/>
  <c r="D28" i="70"/>
  <c r="E28" i="70"/>
  <c r="F28" i="70"/>
  <c r="G28" i="70"/>
  <c r="H28" i="70"/>
  <c r="C28" i="70"/>
  <c r="D29" i="105"/>
  <c r="E29" i="105"/>
  <c r="F29" i="105"/>
  <c r="G29" i="105"/>
  <c r="H29" i="105"/>
  <c r="I29" i="105"/>
  <c r="J29" i="105"/>
  <c r="K29" i="105"/>
  <c r="L29" i="105"/>
  <c r="M29" i="105"/>
  <c r="N29" i="105"/>
  <c r="C29" i="105"/>
  <c r="J31" i="110"/>
  <c r="I31" i="110"/>
  <c r="J30" i="110"/>
  <c r="I30" i="110"/>
  <c r="J29" i="110"/>
  <c r="I29" i="110"/>
  <c r="J28" i="110"/>
  <c r="I28" i="110"/>
  <c r="H27" i="110"/>
  <c r="H32" i="110" s="1"/>
  <c r="G27" i="110"/>
  <c r="G32" i="110" s="1"/>
  <c r="F27" i="110"/>
  <c r="F32" i="110" s="1"/>
  <c r="E27" i="110"/>
  <c r="E32" i="110" s="1"/>
  <c r="D27" i="110"/>
  <c r="D32" i="110" s="1"/>
  <c r="C27" i="110"/>
  <c r="J26" i="110"/>
  <c r="I26" i="110"/>
  <c r="J25" i="110"/>
  <c r="I25" i="110"/>
  <c r="J24" i="110"/>
  <c r="I24" i="110"/>
  <c r="J23" i="110"/>
  <c r="I23" i="110"/>
  <c r="J22" i="110"/>
  <c r="I22" i="110"/>
  <c r="J21" i="110"/>
  <c r="I21" i="110"/>
  <c r="J20" i="110"/>
  <c r="I20" i="110"/>
  <c r="J19" i="110"/>
  <c r="I19" i="110"/>
  <c r="J18" i="110"/>
  <c r="I18" i="110"/>
  <c r="J17" i="110"/>
  <c r="I17" i="110"/>
  <c r="J16" i="110"/>
  <c r="I16" i="110"/>
  <c r="J15" i="110"/>
  <c r="I15" i="110"/>
  <c r="J14" i="110"/>
  <c r="I14" i="110"/>
  <c r="J13" i="110"/>
  <c r="I13" i="110"/>
  <c r="J12" i="110"/>
  <c r="I12" i="110"/>
  <c r="J11" i="110"/>
  <c r="I11" i="110"/>
  <c r="J10" i="110"/>
  <c r="I10" i="110"/>
  <c r="J9" i="110"/>
  <c r="I9" i="110"/>
  <c r="J8" i="110"/>
  <c r="I8" i="110"/>
  <c r="J7" i="110"/>
  <c r="I7" i="110"/>
  <c r="J6" i="110"/>
  <c r="I6" i="110"/>
  <c r="V31" i="5" l="1"/>
  <c r="U31" i="5"/>
  <c r="I28" i="70"/>
  <c r="J28" i="70"/>
  <c r="J32" i="110"/>
  <c r="I27" i="110"/>
  <c r="C32" i="110"/>
  <c r="I32" i="110" s="1"/>
  <c r="J27" i="110"/>
  <c r="M7" i="81" l="1"/>
  <c r="N7" i="81"/>
  <c r="M8" i="81"/>
  <c r="N8" i="81"/>
  <c r="M9" i="81"/>
  <c r="N9" i="81"/>
  <c r="M10" i="81"/>
  <c r="N10" i="81"/>
  <c r="M11" i="81"/>
  <c r="N11" i="81"/>
  <c r="M12" i="81"/>
  <c r="N12" i="81"/>
  <c r="M13" i="81"/>
  <c r="N13" i="81"/>
  <c r="M14" i="81"/>
  <c r="N14" i="81"/>
  <c r="M15" i="81"/>
  <c r="N15" i="81"/>
  <c r="M16" i="81"/>
  <c r="N16" i="81"/>
  <c r="M17" i="81"/>
  <c r="N17" i="81"/>
  <c r="M18" i="81"/>
  <c r="N18" i="81"/>
  <c r="M19" i="81"/>
  <c r="N19" i="81"/>
  <c r="M20" i="81"/>
  <c r="N20" i="81"/>
  <c r="M21" i="81"/>
  <c r="N21" i="81"/>
  <c r="M22" i="81"/>
  <c r="N22" i="81"/>
  <c r="M23" i="81"/>
  <c r="N23" i="81"/>
  <c r="M24" i="81"/>
  <c r="N24" i="81"/>
  <c r="M25" i="81"/>
  <c r="N25" i="81"/>
  <c r="M26" i="81"/>
  <c r="N26" i="81"/>
  <c r="M27" i="81"/>
  <c r="N27" i="81"/>
  <c r="M28" i="81"/>
  <c r="N28" i="81"/>
  <c r="M29" i="81"/>
  <c r="N29" i="81"/>
  <c r="N6" i="81"/>
  <c r="M6" i="81"/>
  <c r="G12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L28" i="108"/>
  <c r="L29" i="108"/>
  <c r="K7" i="108"/>
  <c r="L7" i="108" s="1"/>
  <c r="J7" i="108"/>
  <c r="E8" i="108"/>
  <c r="F8" i="108"/>
  <c r="G8" i="108" s="1"/>
  <c r="E9" i="108"/>
  <c r="F9" i="108"/>
  <c r="G9" i="108" s="1"/>
  <c r="E10" i="108"/>
  <c r="F10" i="108"/>
  <c r="G10" i="108" s="1"/>
  <c r="E11" i="108"/>
  <c r="F11" i="108"/>
  <c r="G11" i="108" s="1"/>
  <c r="E13" i="108"/>
  <c r="F13" i="108"/>
  <c r="G13" i="108" s="1"/>
  <c r="E14" i="108"/>
  <c r="F14" i="108"/>
  <c r="G14" i="108" s="1"/>
  <c r="E15" i="108"/>
  <c r="F15" i="108"/>
  <c r="G15" i="108" s="1"/>
  <c r="E16" i="108"/>
  <c r="F16" i="108"/>
  <c r="G16" i="108" s="1"/>
  <c r="E17" i="108"/>
  <c r="F17" i="108"/>
  <c r="G17" i="108" s="1"/>
  <c r="E18" i="108"/>
  <c r="F18" i="108"/>
  <c r="G18" i="108" s="1"/>
  <c r="E19" i="108"/>
  <c r="F19" i="108"/>
  <c r="G19" i="108" s="1"/>
  <c r="E20" i="108"/>
  <c r="F20" i="108"/>
  <c r="G20" i="108" s="1"/>
  <c r="E21" i="108"/>
  <c r="F21" i="108"/>
  <c r="G21" i="108" s="1"/>
  <c r="E22" i="108"/>
  <c r="F22" i="108"/>
  <c r="G22" i="108" s="1"/>
  <c r="E23" i="108"/>
  <c r="F23" i="108"/>
  <c r="G23" i="108" s="1"/>
  <c r="E24" i="108"/>
  <c r="F24" i="108"/>
  <c r="G24" i="108" s="1"/>
  <c r="E25" i="108"/>
  <c r="F25" i="108"/>
  <c r="G25" i="108" s="1"/>
  <c r="E26" i="108"/>
  <c r="F26" i="108"/>
  <c r="G26" i="108" s="1"/>
  <c r="E27" i="108"/>
  <c r="F27" i="108"/>
  <c r="G27" i="108" s="1"/>
  <c r="E28" i="108"/>
  <c r="F28" i="108"/>
  <c r="G28" i="108" s="1"/>
  <c r="E29" i="108"/>
  <c r="F29" i="108"/>
  <c r="E30" i="108"/>
  <c r="F30" i="108"/>
  <c r="F7" i="108"/>
  <c r="G7" i="108" s="1"/>
  <c r="E7" i="108"/>
  <c r="N30" i="108"/>
  <c r="M30" i="108"/>
  <c r="I30" i="108"/>
  <c r="H30" i="108"/>
  <c r="D30" i="108"/>
  <c r="C30" i="108"/>
  <c r="S29" i="108"/>
  <c r="R29" i="108"/>
  <c r="S28" i="108"/>
  <c r="R28" i="108"/>
  <c r="S27" i="108"/>
  <c r="R27" i="108"/>
  <c r="S26" i="108"/>
  <c r="R26" i="108"/>
  <c r="S25" i="108"/>
  <c r="R25" i="108"/>
  <c r="S24" i="108"/>
  <c r="R24" i="108"/>
  <c r="S23" i="108"/>
  <c r="R23" i="108"/>
  <c r="S22" i="108"/>
  <c r="R22" i="108"/>
  <c r="S21" i="108"/>
  <c r="R21" i="108"/>
  <c r="S20" i="108"/>
  <c r="R20" i="108"/>
  <c r="S19" i="108"/>
  <c r="R19" i="108"/>
  <c r="S18" i="108"/>
  <c r="R18" i="108"/>
  <c r="S17" i="108"/>
  <c r="R17" i="108"/>
  <c r="S16" i="108"/>
  <c r="R16" i="108"/>
  <c r="S15" i="108"/>
  <c r="R15" i="108"/>
  <c r="S14" i="108"/>
  <c r="R14" i="108"/>
  <c r="S13" i="108"/>
  <c r="R13" i="108"/>
  <c r="S12" i="108"/>
  <c r="R12" i="108"/>
  <c r="S11" i="108"/>
  <c r="R11" i="108"/>
  <c r="S10" i="108"/>
  <c r="R10" i="108"/>
  <c r="S9" i="108"/>
  <c r="R9" i="108"/>
  <c r="S8" i="108"/>
  <c r="R8" i="108"/>
  <c r="S7" i="108"/>
  <c r="R7" i="108"/>
  <c r="I7" i="107"/>
  <c r="J7" i="107"/>
  <c r="I8" i="107"/>
  <c r="J8" i="107"/>
  <c r="I9" i="107"/>
  <c r="J9" i="107"/>
  <c r="I10" i="107"/>
  <c r="J10" i="107"/>
  <c r="I11" i="107"/>
  <c r="J11" i="107"/>
  <c r="I12" i="107"/>
  <c r="J12" i="107"/>
  <c r="I13" i="107"/>
  <c r="J13" i="107"/>
  <c r="I14" i="107"/>
  <c r="J14" i="107"/>
  <c r="I15" i="107"/>
  <c r="J15" i="107"/>
  <c r="I16" i="107"/>
  <c r="J16" i="107"/>
  <c r="I17" i="107"/>
  <c r="J17" i="107"/>
  <c r="I18" i="107"/>
  <c r="J18" i="107"/>
  <c r="I19" i="107"/>
  <c r="J19" i="107"/>
  <c r="I20" i="107"/>
  <c r="J20" i="107"/>
  <c r="I21" i="107"/>
  <c r="J21" i="107"/>
  <c r="I22" i="107"/>
  <c r="J22" i="107"/>
  <c r="I23" i="107"/>
  <c r="J23" i="107"/>
  <c r="I24" i="107"/>
  <c r="J24" i="107"/>
  <c r="I25" i="107"/>
  <c r="J25" i="107"/>
  <c r="I26" i="107"/>
  <c r="J26" i="107"/>
  <c r="I27" i="107"/>
  <c r="J27" i="107"/>
  <c r="I28" i="107"/>
  <c r="J28" i="107"/>
  <c r="J6" i="107"/>
  <c r="I6" i="107"/>
  <c r="D29" i="107"/>
  <c r="E29" i="107"/>
  <c r="F29" i="107"/>
  <c r="G29" i="107"/>
  <c r="H29" i="107"/>
  <c r="G29" i="108" l="1"/>
  <c r="L30" i="108"/>
  <c r="S30" i="108"/>
  <c r="G30" i="108"/>
  <c r="R30" i="108"/>
  <c r="J29" i="107"/>
  <c r="I29" i="107"/>
  <c r="P29" i="108" l="1"/>
  <c r="U29" i="108" s="1"/>
  <c r="V29" i="108" s="1"/>
  <c r="O29" i="108"/>
  <c r="T29" i="108" s="1"/>
  <c r="P28" i="108"/>
  <c r="O28" i="108"/>
  <c r="T28" i="108" s="1"/>
  <c r="P27" i="108"/>
  <c r="O27" i="108"/>
  <c r="T27" i="108" s="1"/>
  <c r="P26" i="108"/>
  <c r="O26" i="108"/>
  <c r="T26" i="108" s="1"/>
  <c r="P25" i="108"/>
  <c r="O25" i="108"/>
  <c r="T25" i="108" s="1"/>
  <c r="P24" i="108"/>
  <c r="O24" i="108"/>
  <c r="T24" i="108" s="1"/>
  <c r="P23" i="108"/>
  <c r="O23" i="108"/>
  <c r="T23" i="108" s="1"/>
  <c r="P22" i="108"/>
  <c r="O22" i="108"/>
  <c r="T22" i="108" s="1"/>
  <c r="P21" i="108"/>
  <c r="O21" i="108"/>
  <c r="T21" i="108" s="1"/>
  <c r="P20" i="108"/>
  <c r="O20" i="108"/>
  <c r="T20" i="108" s="1"/>
  <c r="P19" i="108"/>
  <c r="O19" i="108"/>
  <c r="T19" i="108" s="1"/>
  <c r="P18" i="108"/>
  <c r="O18" i="108"/>
  <c r="T18" i="108" s="1"/>
  <c r="P17" i="108"/>
  <c r="O17" i="108"/>
  <c r="T17" i="108" s="1"/>
  <c r="P16" i="108"/>
  <c r="O16" i="108"/>
  <c r="T16" i="108" s="1"/>
  <c r="P15" i="108"/>
  <c r="O15" i="108"/>
  <c r="T15" i="108" s="1"/>
  <c r="P14" i="108"/>
  <c r="O14" i="108"/>
  <c r="T14" i="108" s="1"/>
  <c r="P13" i="108"/>
  <c r="O13" i="108"/>
  <c r="T13" i="108" s="1"/>
  <c r="P12" i="108"/>
  <c r="O12" i="108"/>
  <c r="T12" i="108" s="1"/>
  <c r="P11" i="108"/>
  <c r="O11" i="108"/>
  <c r="T11" i="108" s="1"/>
  <c r="P10" i="108"/>
  <c r="O10" i="108"/>
  <c r="T10" i="108" s="1"/>
  <c r="P9" i="108"/>
  <c r="O9" i="108"/>
  <c r="T9" i="108" s="1"/>
  <c r="P8" i="108"/>
  <c r="O8" i="108"/>
  <c r="T8" i="108" s="1"/>
  <c r="P7" i="108"/>
  <c r="O7" i="108"/>
  <c r="T7" i="108" s="1"/>
  <c r="P29" i="76"/>
  <c r="O29" i="76"/>
  <c r="P28" i="76"/>
  <c r="O28" i="76"/>
  <c r="P27" i="76"/>
  <c r="O27" i="76"/>
  <c r="P26" i="76"/>
  <c r="O26" i="76"/>
  <c r="P25" i="76"/>
  <c r="O25" i="76"/>
  <c r="P24" i="76"/>
  <c r="O24" i="76"/>
  <c r="P23" i="76"/>
  <c r="O23" i="76"/>
  <c r="P22" i="76"/>
  <c r="O22" i="76"/>
  <c r="P21" i="76"/>
  <c r="O21" i="76"/>
  <c r="P20" i="76"/>
  <c r="O20" i="76"/>
  <c r="P19" i="76"/>
  <c r="O19" i="76"/>
  <c r="P18" i="76"/>
  <c r="O18" i="76"/>
  <c r="P17" i="76"/>
  <c r="O17" i="76"/>
  <c r="P16" i="76"/>
  <c r="O16" i="76"/>
  <c r="P15" i="76"/>
  <c r="O15" i="76"/>
  <c r="P14" i="76"/>
  <c r="O14" i="76"/>
  <c r="P13" i="76"/>
  <c r="O13" i="76"/>
  <c r="P12" i="76"/>
  <c r="O12" i="76"/>
  <c r="P11" i="76"/>
  <c r="O11" i="76"/>
  <c r="P10" i="76"/>
  <c r="O10" i="76"/>
  <c r="P9" i="76"/>
  <c r="O9" i="76"/>
  <c r="P8" i="76"/>
  <c r="O8" i="76"/>
  <c r="P7" i="76"/>
  <c r="O7" i="76"/>
  <c r="P6" i="76"/>
  <c r="O6" i="76"/>
  <c r="N29" i="75"/>
  <c r="M29" i="75"/>
  <c r="N28" i="75"/>
  <c r="M28" i="75"/>
  <c r="N27" i="75"/>
  <c r="M27" i="75"/>
  <c r="N26" i="75"/>
  <c r="M26" i="75"/>
  <c r="N25" i="75"/>
  <c r="M25" i="75"/>
  <c r="N24" i="75"/>
  <c r="M24" i="75"/>
  <c r="N23" i="75"/>
  <c r="M23" i="75"/>
  <c r="N22" i="75"/>
  <c r="M22" i="75"/>
  <c r="N21" i="75"/>
  <c r="M21" i="75"/>
  <c r="N20" i="75"/>
  <c r="M20" i="75"/>
  <c r="N19" i="75"/>
  <c r="M19" i="75"/>
  <c r="N18" i="75"/>
  <c r="M18" i="75"/>
  <c r="N17" i="75"/>
  <c r="M17" i="75"/>
  <c r="N16" i="75"/>
  <c r="M16" i="75"/>
  <c r="N15" i="75"/>
  <c r="M15" i="75"/>
  <c r="N14" i="75"/>
  <c r="M14" i="75"/>
  <c r="N13" i="75"/>
  <c r="M13" i="75"/>
  <c r="N12" i="75"/>
  <c r="M12" i="75"/>
  <c r="N11" i="75"/>
  <c r="M11" i="75"/>
  <c r="N10" i="75"/>
  <c r="M10" i="75"/>
  <c r="N9" i="75"/>
  <c r="M9" i="75"/>
  <c r="N8" i="75"/>
  <c r="M8" i="75"/>
  <c r="N7" i="75"/>
  <c r="M7" i="75"/>
  <c r="N6" i="75"/>
  <c r="M6" i="75"/>
  <c r="L29" i="74"/>
  <c r="K29" i="74"/>
  <c r="L28" i="74"/>
  <c r="K28" i="74"/>
  <c r="L27" i="74"/>
  <c r="K27" i="74"/>
  <c r="L26" i="74"/>
  <c r="K26" i="74"/>
  <c r="L25" i="74"/>
  <c r="K25" i="74"/>
  <c r="L24" i="74"/>
  <c r="K24" i="74"/>
  <c r="L23" i="74"/>
  <c r="K23" i="74"/>
  <c r="L22" i="74"/>
  <c r="K22" i="74"/>
  <c r="L21" i="74"/>
  <c r="K21" i="74"/>
  <c r="L20" i="74"/>
  <c r="K20" i="74"/>
  <c r="L19" i="74"/>
  <c r="K19" i="74"/>
  <c r="L18" i="74"/>
  <c r="K18" i="74"/>
  <c r="L17" i="74"/>
  <c r="K17" i="74"/>
  <c r="L16" i="74"/>
  <c r="K16" i="74"/>
  <c r="L15" i="74"/>
  <c r="K15" i="74"/>
  <c r="L14" i="74"/>
  <c r="K14" i="74"/>
  <c r="L13" i="74"/>
  <c r="K13" i="74"/>
  <c r="L12" i="74"/>
  <c r="K12" i="74"/>
  <c r="L11" i="74"/>
  <c r="K11" i="74"/>
  <c r="L10" i="74"/>
  <c r="K10" i="74"/>
  <c r="L9" i="74"/>
  <c r="K9" i="74"/>
  <c r="L8" i="74"/>
  <c r="K8" i="74"/>
  <c r="L7" i="74"/>
  <c r="K7" i="74"/>
  <c r="L6" i="74"/>
  <c r="K6" i="74"/>
  <c r="P29" i="73"/>
  <c r="O29" i="73"/>
  <c r="P28" i="73"/>
  <c r="O28" i="73"/>
  <c r="P27" i="73"/>
  <c r="O27" i="73"/>
  <c r="P26" i="73"/>
  <c r="O26" i="73"/>
  <c r="P25" i="73"/>
  <c r="O25" i="73"/>
  <c r="P24" i="73"/>
  <c r="O24" i="73"/>
  <c r="P23" i="73"/>
  <c r="O23" i="73"/>
  <c r="P22" i="73"/>
  <c r="O22" i="73"/>
  <c r="P21" i="73"/>
  <c r="O21" i="73"/>
  <c r="P20" i="73"/>
  <c r="O20" i="73"/>
  <c r="P19" i="73"/>
  <c r="O19" i="73"/>
  <c r="P18" i="73"/>
  <c r="O18" i="73"/>
  <c r="P17" i="73"/>
  <c r="O17" i="73"/>
  <c r="P16" i="73"/>
  <c r="O16" i="73"/>
  <c r="P15" i="73"/>
  <c r="O15" i="73"/>
  <c r="P14" i="73"/>
  <c r="O14" i="73"/>
  <c r="P13" i="73"/>
  <c r="O13" i="73"/>
  <c r="P12" i="73"/>
  <c r="O12" i="73"/>
  <c r="P11" i="73"/>
  <c r="O11" i="73"/>
  <c r="P10" i="73"/>
  <c r="O10" i="73"/>
  <c r="P9" i="73"/>
  <c r="O9" i="73"/>
  <c r="P8" i="73"/>
  <c r="O8" i="73"/>
  <c r="P7" i="73"/>
  <c r="O7" i="73"/>
  <c r="P6" i="73"/>
  <c r="O6" i="73"/>
  <c r="L29" i="72"/>
  <c r="K29" i="72"/>
  <c r="L28" i="72"/>
  <c r="K28" i="72"/>
  <c r="L27" i="72"/>
  <c r="K27" i="72"/>
  <c r="L26" i="72"/>
  <c r="K26" i="72"/>
  <c r="L25" i="72"/>
  <c r="K25" i="72"/>
  <c r="L24" i="72"/>
  <c r="K24" i="72"/>
  <c r="L23" i="72"/>
  <c r="K23" i="72"/>
  <c r="L22" i="72"/>
  <c r="K22" i="72"/>
  <c r="L21" i="72"/>
  <c r="K21" i="72"/>
  <c r="L20" i="72"/>
  <c r="K20" i="72"/>
  <c r="L19" i="72"/>
  <c r="K19" i="72"/>
  <c r="L18" i="72"/>
  <c r="K18" i="72"/>
  <c r="L17" i="72"/>
  <c r="K17" i="72"/>
  <c r="L16" i="72"/>
  <c r="K16" i="72"/>
  <c r="L15" i="72"/>
  <c r="K15" i="72"/>
  <c r="L14" i="72"/>
  <c r="K14" i="72"/>
  <c r="L13" i="72"/>
  <c r="K13" i="72"/>
  <c r="L12" i="72"/>
  <c r="K12" i="72"/>
  <c r="L11" i="72"/>
  <c r="K11" i="72"/>
  <c r="L10" i="72"/>
  <c r="K10" i="72"/>
  <c r="L9" i="72"/>
  <c r="K9" i="72"/>
  <c r="L8" i="72"/>
  <c r="K8" i="72"/>
  <c r="L7" i="72"/>
  <c r="K7" i="72"/>
  <c r="L6" i="72"/>
  <c r="K6" i="72"/>
  <c r="L29" i="71"/>
  <c r="K29" i="71"/>
  <c r="L28" i="71"/>
  <c r="K28" i="71"/>
  <c r="L27" i="71"/>
  <c r="K27" i="71"/>
  <c r="L26" i="71"/>
  <c r="K26" i="71"/>
  <c r="L25" i="71"/>
  <c r="K25" i="71"/>
  <c r="L24" i="71"/>
  <c r="K24" i="71"/>
  <c r="L23" i="71"/>
  <c r="K23" i="71"/>
  <c r="L22" i="71"/>
  <c r="K22" i="71"/>
  <c r="L21" i="71"/>
  <c r="K21" i="71"/>
  <c r="L20" i="71"/>
  <c r="K20" i="71"/>
  <c r="L19" i="71"/>
  <c r="K19" i="71"/>
  <c r="L18" i="71"/>
  <c r="K18" i="71"/>
  <c r="L17" i="71"/>
  <c r="K17" i="71"/>
  <c r="L16" i="71"/>
  <c r="K16" i="71"/>
  <c r="L15" i="71"/>
  <c r="K15" i="71"/>
  <c r="L14" i="71"/>
  <c r="K14" i="71"/>
  <c r="L13" i="71"/>
  <c r="K13" i="71"/>
  <c r="L12" i="71"/>
  <c r="K12" i="71"/>
  <c r="L11" i="71"/>
  <c r="K11" i="71"/>
  <c r="L10" i="71"/>
  <c r="K10" i="71"/>
  <c r="L9" i="71"/>
  <c r="K9" i="71"/>
  <c r="L8" i="71"/>
  <c r="K8" i="71"/>
  <c r="L7" i="71"/>
  <c r="K7" i="71"/>
  <c r="L6" i="71"/>
  <c r="K6" i="71"/>
  <c r="P29" i="79" l="1"/>
  <c r="O29" i="79"/>
  <c r="Q7" i="108"/>
  <c r="U7" i="108"/>
  <c r="V7" i="108" s="1"/>
  <c r="Q9" i="108"/>
  <c r="U9" i="108"/>
  <c r="V9" i="108" s="1"/>
  <c r="Q11" i="108"/>
  <c r="U11" i="108"/>
  <c r="V11" i="108" s="1"/>
  <c r="Q13" i="108"/>
  <c r="U13" i="108"/>
  <c r="V13" i="108" s="1"/>
  <c r="Q16" i="108"/>
  <c r="U16" i="108"/>
  <c r="V16" i="108" s="1"/>
  <c r="Q19" i="108"/>
  <c r="U19" i="108"/>
  <c r="V19" i="108" s="1"/>
  <c r="Q21" i="108"/>
  <c r="U21" i="108"/>
  <c r="V21" i="108" s="1"/>
  <c r="Q23" i="108"/>
  <c r="U23" i="108"/>
  <c r="V23" i="108" s="1"/>
  <c r="Q25" i="108"/>
  <c r="U25" i="108"/>
  <c r="V25" i="108" s="1"/>
  <c r="Q27" i="108"/>
  <c r="U27" i="108"/>
  <c r="V27" i="108" s="1"/>
  <c r="Q29" i="108"/>
  <c r="Q8" i="108"/>
  <c r="U8" i="108"/>
  <c r="V8" i="108" s="1"/>
  <c r="Q10" i="108"/>
  <c r="U10" i="108"/>
  <c r="V10" i="108" s="1"/>
  <c r="Q12" i="108"/>
  <c r="U12" i="108"/>
  <c r="V12" i="108" s="1"/>
  <c r="Q14" i="108"/>
  <c r="U14" i="108"/>
  <c r="V14" i="108" s="1"/>
  <c r="Q15" i="108"/>
  <c r="U15" i="108"/>
  <c r="V15" i="108" s="1"/>
  <c r="Q17" i="108"/>
  <c r="U17" i="108"/>
  <c r="V17" i="108" s="1"/>
  <c r="Q18" i="108"/>
  <c r="U18" i="108"/>
  <c r="V18" i="108" s="1"/>
  <c r="Q20" i="108"/>
  <c r="U20" i="108"/>
  <c r="V20" i="108" s="1"/>
  <c r="Q22" i="108"/>
  <c r="U22" i="108"/>
  <c r="V22" i="108" s="1"/>
  <c r="Q24" i="108"/>
  <c r="U24" i="108"/>
  <c r="V24" i="108" s="1"/>
  <c r="Q26" i="108"/>
  <c r="U26" i="108"/>
  <c r="V26" i="108" s="1"/>
  <c r="Q28" i="108"/>
  <c r="U28" i="108"/>
  <c r="V28" i="108" s="1"/>
  <c r="Q7" i="58"/>
  <c r="R7" i="58"/>
  <c r="Q8" i="58"/>
  <c r="R8" i="58"/>
  <c r="Q9" i="58"/>
  <c r="R9" i="58"/>
  <c r="Q10" i="58"/>
  <c r="R10" i="58"/>
  <c r="Q11" i="58"/>
  <c r="R11" i="58"/>
  <c r="Q12" i="58"/>
  <c r="R12" i="58"/>
  <c r="Q13" i="58"/>
  <c r="R13" i="58"/>
  <c r="Q14" i="58"/>
  <c r="R14" i="58"/>
  <c r="Q15" i="58"/>
  <c r="R15" i="58"/>
  <c r="Q16" i="58"/>
  <c r="R16" i="58"/>
  <c r="Q17" i="58"/>
  <c r="R17" i="58"/>
  <c r="Q19" i="58"/>
  <c r="R19" i="58"/>
  <c r="Q20" i="58"/>
  <c r="R20" i="58"/>
  <c r="Q21" i="58"/>
  <c r="R21" i="58"/>
  <c r="Q22" i="58"/>
  <c r="R22" i="58"/>
  <c r="Q23" i="58"/>
  <c r="R23" i="58"/>
  <c r="Q24" i="58"/>
  <c r="R24" i="58"/>
  <c r="Q25" i="58"/>
  <c r="R25" i="58"/>
  <c r="Q26" i="58"/>
  <c r="R26" i="58"/>
  <c r="Q27" i="58"/>
  <c r="R27" i="58"/>
  <c r="Q28" i="58"/>
  <c r="R28" i="58"/>
  <c r="Q29" i="58"/>
  <c r="R29" i="58"/>
  <c r="Q30" i="58"/>
  <c r="R30" i="58"/>
  <c r="R6" i="58"/>
  <c r="Q6" i="58"/>
  <c r="D18" i="58"/>
  <c r="E18" i="58"/>
  <c r="F18" i="58"/>
  <c r="G18" i="58"/>
  <c r="H18" i="58"/>
  <c r="I18" i="58"/>
  <c r="J18" i="58"/>
  <c r="K18" i="58"/>
  <c r="L18" i="58"/>
  <c r="M18" i="58"/>
  <c r="N18" i="58"/>
  <c r="O18" i="58"/>
  <c r="P18" i="58"/>
  <c r="C18" i="58"/>
  <c r="D29" i="57"/>
  <c r="E29" i="57"/>
  <c r="F29" i="57"/>
  <c r="G29" i="57"/>
  <c r="H29" i="57"/>
  <c r="I29" i="57"/>
  <c r="J29" i="57"/>
  <c r="K29" i="57"/>
  <c r="L29" i="57"/>
  <c r="M29" i="57"/>
  <c r="N29" i="57"/>
  <c r="O29" i="57"/>
  <c r="P29" i="57"/>
  <c r="Q29" i="57"/>
  <c r="R29" i="57"/>
  <c r="S29" i="57"/>
  <c r="T29" i="57"/>
  <c r="V29" i="57"/>
  <c r="C29" i="57"/>
  <c r="D27" i="57"/>
  <c r="E27" i="57"/>
  <c r="F27" i="57"/>
  <c r="G27" i="57"/>
  <c r="H27" i="57"/>
  <c r="I27" i="57"/>
  <c r="U27" i="57" s="1"/>
  <c r="J27" i="57"/>
  <c r="K27" i="57"/>
  <c r="L27" i="57"/>
  <c r="M27" i="57"/>
  <c r="N27" i="57"/>
  <c r="O27" i="57"/>
  <c r="P27" i="57"/>
  <c r="Q27" i="57"/>
  <c r="R27" i="57"/>
  <c r="S27" i="57"/>
  <c r="T27" i="57"/>
  <c r="C27" i="57"/>
  <c r="D18" i="57"/>
  <c r="E18" i="57"/>
  <c r="F18" i="57"/>
  <c r="G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C18" i="57"/>
  <c r="U18" i="57" s="1"/>
  <c r="U7" i="57"/>
  <c r="V7" i="57"/>
  <c r="U8" i="57"/>
  <c r="V8" i="57"/>
  <c r="U9" i="57"/>
  <c r="V9" i="57"/>
  <c r="U10" i="57"/>
  <c r="V10" i="57"/>
  <c r="U11" i="57"/>
  <c r="V11" i="57"/>
  <c r="U12" i="57"/>
  <c r="V12" i="57"/>
  <c r="U13" i="57"/>
  <c r="V13" i="57"/>
  <c r="U14" i="57"/>
  <c r="V14" i="57"/>
  <c r="U15" i="57"/>
  <c r="V15" i="57"/>
  <c r="U16" i="57"/>
  <c r="V16" i="57"/>
  <c r="U17" i="57"/>
  <c r="V17" i="57"/>
  <c r="U19" i="57"/>
  <c r="V19" i="57"/>
  <c r="U20" i="57"/>
  <c r="V20" i="57"/>
  <c r="U21" i="57"/>
  <c r="V21" i="57"/>
  <c r="U22" i="57"/>
  <c r="V22" i="57"/>
  <c r="U23" i="57"/>
  <c r="V23" i="57"/>
  <c r="U24" i="57"/>
  <c r="V24" i="57"/>
  <c r="U25" i="57"/>
  <c r="V25" i="57"/>
  <c r="U26" i="57"/>
  <c r="V26" i="57"/>
  <c r="U28" i="57"/>
  <c r="V28" i="57"/>
  <c r="U30" i="57"/>
  <c r="V30" i="57"/>
  <c r="V6" i="57"/>
  <c r="U6" i="57"/>
  <c r="R18" i="58" l="1"/>
  <c r="Q18" i="58"/>
  <c r="V27" i="57"/>
  <c r="V18" i="57"/>
  <c r="P30" i="108"/>
  <c r="U30" i="108" s="1"/>
  <c r="V30" i="108" s="1"/>
  <c r="O30" i="108"/>
  <c r="T30" i="108" s="1"/>
  <c r="U29" i="57"/>
  <c r="W7" i="56"/>
  <c r="S7" i="58" s="1"/>
  <c r="X7" i="56"/>
  <c r="T7" i="58" s="1"/>
  <c r="W8" i="56"/>
  <c r="S8" i="58" s="1"/>
  <c r="X8" i="56"/>
  <c r="T8" i="58" s="1"/>
  <c r="W9" i="56"/>
  <c r="S9" i="58" s="1"/>
  <c r="X9" i="56"/>
  <c r="T9" i="58" s="1"/>
  <c r="W10" i="56"/>
  <c r="S10" i="58" s="1"/>
  <c r="X10" i="56"/>
  <c r="T10" i="58" s="1"/>
  <c r="W11" i="56"/>
  <c r="S11" i="58" s="1"/>
  <c r="X11" i="56"/>
  <c r="T11" i="58" s="1"/>
  <c r="W12" i="56"/>
  <c r="S12" i="58" s="1"/>
  <c r="X12" i="56"/>
  <c r="T12" i="58" s="1"/>
  <c r="W13" i="56"/>
  <c r="S13" i="58" s="1"/>
  <c r="X13" i="56"/>
  <c r="T13" i="58" s="1"/>
  <c r="W14" i="56"/>
  <c r="S14" i="58" s="1"/>
  <c r="X14" i="56"/>
  <c r="T14" i="58" s="1"/>
  <c r="W15" i="56"/>
  <c r="S15" i="58" s="1"/>
  <c r="X15" i="56"/>
  <c r="T15" i="58" s="1"/>
  <c r="W16" i="56"/>
  <c r="S16" i="58" s="1"/>
  <c r="X16" i="56"/>
  <c r="T16" i="58" s="1"/>
  <c r="W17" i="56"/>
  <c r="S17" i="58" s="1"/>
  <c r="X17" i="56"/>
  <c r="T17" i="58" s="1"/>
  <c r="W19" i="56"/>
  <c r="S19" i="58" s="1"/>
  <c r="X19" i="56"/>
  <c r="T19" i="58" s="1"/>
  <c r="W20" i="56"/>
  <c r="S20" i="58" s="1"/>
  <c r="X20" i="56"/>
  <c r="T20" i="58" s="1"/>
  <c r="W21" i="56"/>
  <c r="S21" i="58" s="1"/>
  <c r="X21" i="56"/>
  <c r="T21" i="58" s="1"/>
  <c r="W22" i="56"/>
  <c r="S22" i="58" s="1"/>
  <c r="X22" i="56"/>
  <c r="T22" i="58" s="1"/>
  <c r="W23" i="56"/>
  <c r="S23" i="58" s="1"/>
  <c r="X23" i="56"/>
  <c r="T23" i="58" s="1"/>
  <c r="W24" i="56"/>
  <c r="S24" i="58" s="1"/>
  <c r="X24" i="56"/>
  <c r="T24" i="58" s="1"/>
  <c r="W25" i="56"/>
  <c r="S25" i="58" s="1"/>
  <c r="X25" i="56"/>
  <c r="T25" i="58" s="1"/>
  <c r="W26" i="56"/>
  <c r="S26" i="58" s="1"/>
  <c r="X26" i="56"/>
  <c r="T26" i="58" s="1"/>
  <c r="W28" i="56"/>
  <c r="S28" i="58" s="1"/>
  <c r="X28" i="56"/>
  <c r="T28" i="58" s="1"/>
  <c r="W30" i="56"/>
  <c r="S30" i="58" s="1"/>
  <c r="X30" i="56"/>
  <c r="T30" i="58" s="1"/>
  <c r="X6" i="56"/>
  <c r="T6" i="58" s="1"/>
  <c r="W6" i="56"/>
  <c r="S6" i="58" s="1"/>
  <c r="D27" i="56"/>
  <c r="E27" i="56"/>
  <c r="F27" i="56"/>
  <c r="G27" i="56"/>
  <c r="H27" i="56"/>
  <c r="I27" i="56"/>
  <c r="J27" i="56"/>
  <c r="K27" i="56"/>
  <c r="L27" i="56"/>
  <c r="M27" i="56"/>
  <c r="N27" i="56"/>
  <c r="O27" i="56"/>
  <c r="P27" i="56"/>
  <c r="Q27" i="56"/>
  <c r="R27" i="56"/>
  <c r="S27" i="56"/>
  <c r="T27" i="56"/>
  <c r="U27" i="56"/>
  <c r="V27" i="56"/>
  <c r="C27" i="56"/>
  <c r="W27" i="56" s="1"/>
  <c r="S27" i="58" s="1"/>
  <c r="D18" i="56"/>
  <c r="E18" i="56"/>
  <c r="F18" i="56"/>
  <c r="G18" i="56"/>
  <c r="H18" i="56"/>
  <c r="I18" i="56"/>
  <c r="J18" i="56"/>
  <c r="K18" i="56"/>
  <c r="L18" i="56"/>
  <c r="M18" i="56"/>
  <c r="N18" i="56"/>
  <c r="O18" i="56"/>
  <c r="P18" i="56"/>
  <c r="Q18" i="56"/>
  <c r="R18" i="56"/>
  <c r="S18" i="56"/>
  <c r="T18" i="56"/>
  <c r="U18" i="56"/>
  <c r="V18" i="56"/>
  <c r="C18" i="56"/>
  <c r="D29" i="56"/>
  <c r="E29" i="56"/>
  <c r="F29" i="56"/>
  <c r="G29" i="56"/>
  <c r="H29" i="56"/>
  <c r="I29" i="56"/>
  <c r="J29" i="56"/>
  <c r="K29" i="56"/>
  <c r="L29" i="56"/>
  <c r="M29" i="56"/>
  <c r="N29" i="56"/>
  <c r="O29" i="56"/>
  <c r="P29" i="56"/>
  <c r="Q29" i="56"/>
  <c r="R29" i="56"/>
  <c r="S29" i="56"/>
  <c r="T29" i="56"/>
  <c r="U29" i="56"/>
  <c r="V29" i="56"/>
  <c r="C29" i="56"/>
  <c r="W29" i="56" l="1"/>
  <c r="S29" i="58" s="1"/>
  <c r="Q30" i="108"/>
  <c r="X29" i="56"/>
  <c r="T29" i="58" s="1"/>
  <c r="X18" i="56"/>
  <c r="T18" i="58" s="1"/>
  <c r="X27" i="56"/>
  <c r="T27" i="58" s="1"/>
  <c r="W18" i="56"/>
  <c r="S18" i="58" s="1"/>
  <c r="W7" i="4" l="1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W28" i="4"/>
  <c r="X28" i="4"/>
  <c r="W30" i="4"/>
  <c r="X30" i="4"/>
  <c r="X6" i="4"/>
  <c r="W6" i="4"/>
  <c r="S31" i="4"/>
  <c r="D29" i="4"/>
  <c r="X29" i="4" s="1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29" i="4"/>
  <c r="W29" i="4" s="1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Q31" i="4" s="1"/>
  <c r="R27" i="4"/>
  <c r="R31" i="4" s="1"/>
  <c r="S27" i="4"/>
  <c r="T27" i="4"/>
  <c r="U27" i="4"/>
  <c r="V27" i="4"/>
  <c r="C27" i="4"/>
  <c r="D18" i="4"/>
  <c r="D31" i="4" s="1"/>
  <c r="E18" i="4"/>
  <c r="E31" i="4" s="1"/>
  <c r="F18" i="4"/>
  <c r="F31" i="4" s="1"/>
  <c r="G18" i="4"/>
  <c r="G31" i="4" s="1"/>
  <c r="H18" i="4"/>
  <c r="H31" i="4" s="1"/>
  <c r="I18" i="4"/>
  <c r="I31" i="4" s="1"/>
  <c r="J18" i="4"/>
  <c r="J31" i="4" s="1"/>
  <c r="K18" i="4"/>
  <c r="K31" i="4" s="1"/>
  <c r="L18" i="4"/>
  <c r="L31" i="4" s="1"/>
  <c r="M18" i="4"/>
  <c r="M31" i="4" s="1"/>
  <c r="N18" i="4"/>
  <c r="N31" i="4" s="1"/>
  <c r="O18" i="4"/>
  <c r="O31" i="4" s="1"/>
  <c r="P18" i="4"/>
  <c r="P31" i="4" s="1"/>
  <c r="Q18" i="4"/>
  <c r="R18" i="4"/>
  <c r="S18" i="4"/>
  <c r="T18" i="4"/>
  <c r="T31" i="4" s="1"/>
  <c r="U18" i="4"/>
  <c r="W18" i="4" s="1"/>
  <c r="V18" i="4"/>
  <c r="C18" i="4"/>
  <c r="C31" i="4" s="1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P26" i="6"/>
  <c r="O28" i="6"/>
  <c r="P28" i="6"/>
  <c r="O30" i="6"/>
  <c r="P30" i="6"/>
  <c r="P6" i="6"/>
  <c r="O6" i="6"/>
  <c r="D29" i="6"/>
  <c r="E29" i="6"/>
  <c r="F29" i="6"/>
  <c r="G29" i="6"/>
  <c r="H29" i="6"/>
  <c r="I29" i="6"/>
  <c r="J29" i="6"/>
  <c r="K29" i="6"/>
  <c r="L29" i="6"/>
  <c r="M29" i="6"/>
  <c r="N29" i="6"/>
  <c r="C29" i="6"/>
  <c r="E27" i="6"/>
  <c r="F27" i="6"/>
  <c r="G27" i="6"/>
  <c r="H27" i="6"/>
  <c r="I27" i="6"/>
  <c r="J27" i="6"/>
  <c r="K27" i="6"/>
  <c r="L27" i="6"/>
  <c r="M27" i="6"/>
  <c r="N27" i="6"/>
  <c r="D27" i="6"/>
  <c r="D18" i="6"/>
  <c r="E18" i="6"/>
  <c r="F18" i="6"/>
  <c r="G18" i="6"/>
  <c r="H18" i="6"/>
  <c r="I18" i="6"/>
  <c r="J18" i="6"/>
  <c r="K18" i="6"/>
  <c r="L18" i="6"/>
  <c r="M18" i="6"/>
  <c r="N18" i="6"/>
  <c r="C18" i="6"/>
  <c r="D27" i="49"/>
  <c r="C16" i="42"/>
  <c r="G33" i="42"/>
  <c r="F33" i="42"/>
  <c r="E33" i="42"/>
  <c r="D33" i="42"/>
  <c r="C33" i="42"/>
  <c r="H32" i="42"/>
  <c r="G31" i="42"/>
  <c r="F31" i="42"/>
  <c r="E31" i="42"/>
  <c r="D31" i="42"/>
  <c r="C31" i="42"/>
  <c r="H30" i="42"/>
  <c r="G29" i="42"/>
  <c r="F29" i="42"/>
  <c r="E29" i="42"/>
  <c r="D29" i="42"/>
  <c r="C29" i="42"/>
  <c r="H28" i="42"/>
  <c r="F27" i="42"/>
  <c r="E27" i="42"/>
  <c r="D27" i="42"/>
  <c r="C27" i="42"/>
  <c r="G26" i="42"/>
  <c r="H26" i="42" s="1"/>
  <c r="F25" i="42"/>
  <c r="E25" i="42"/>
  <c r="D25" i="42"/>
  <c r="C25" i="42"/>
  <c r="H24" i="42"/>
  <c r="H23" i="42"/>
  <c r="H22" i="4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H25" i="42" l="1"/>
  <c r="M31" i="6"/>
  <c r="W27" i="4"/>
  <c r="O29" i="6"/>
  <c r="X18" i="4"/>
  <c r="H33" i="42"/>
  <c r="X27" i="4"/>
  <c r="V31" i="4"/>
  <c r="X31" i="4" s="1"/>
  <c r="U31" i="4"/>
  <c r="W31" i="4" s="1"/>
  <c r="L31" i="6"/>
  <c r="H31" i="6"/>
  <c r="K31" i="6"/>
  <c r="G31" i="6"/>
  <c r="I31" i="6"/>
  <c r="N31" i="6"/>
  <c r="J31" i="6"/>
  <c r="F31" i="6"/>
  <c r="P18" i="6"/>
  <c r="O27" i="6"/>
  <c r="P29" i="6"/>
  <c r="E31" i="6"/>
  <c r="O18" i="6"/>
  <c r="P27" i="6"/>
  <c r="C31" i="6"/>
  <c r="D31" i="6"/>
  <c r="H27" i="42"/>
  <c r="H29" i="42"/>
  <c r="H31" i="42"/>
  <c r="G27" i="42"/>
  <c r="D25" i="21"/>
  <c r="E25" i="21"/>
  <c r="C25" i="21"/>
  <c r="D16" i="21"/>
  <c r="E16" i="21"/>
  <c r="C16" i="21"/>
  <c r="P31" i="6" l="1"/>
  <c r="O31" i="6"/>
  <c r="D27" i="20"/>
  <c r="E27" i="20"/>
  <c r="F27" i="20"/>
  <c r="G27" i="20"/>
  <c r="H27" i="20"/>
  <c r="I27" i="20"/>
  <c r="J27" i="20"/>
  <c r="K27" i="20"/>
  <c r="L27" i="20"/>
  <c r="M27" i="20"/>
  <c r="N27" i="20"/>
  <c r="C27" i="20"/>
  <c r="D18" i="20"/>
  <c r="E18" i="20"/>
  <c r="F18" i="20"/>
  <c r="G18" i="20"/>
  <c r="H18" i="20"/>
  <c r="I18" i="20"/>
  <c r="J18" i="20"/>
  <c r="K18" i="20"/>
  <c r="L18" i="20"/>
  <c r="M18" i="20"/>
  <c r="N18" i="20"/>
  <c r="C18" i="20"/>
  <c r="D26" i="16"/>
  <c r="E26" i="16"/>
  <c r="F26" i="16"/>
  <c r="G26" i="16"/>
  <c r="H26" i="16"/>
  <c r="I26" i="16"/>
  <c r="J26" i="16"/>
  <c r="C26" i="16"/>
  <c r="D17" i="16"/>
  <c r="E17" i="16"/>
  <c r="F17" i="16"/>
  <c r="G17" i="16"/>
  <c r="H17" i="16"/>
  <c r="I17" i="16"/>
  <c r="J17" i="16"/>
  <c r="C17" i="16"/>
  <c r="D28" i="16"/>
  <c r="E28" i="16"/>
  <c r="F28" i="16"/>
  <c r="G28" i="16"/>
  <c r="H28" i="16"/>
  <c r="I28" i="16"/>
  <c r="J28" i="16"/>
  <c r="C28" i="16"/>
  <c r="D29" i="12" l="1"/>
  <c r="E29" i="33" l="1"/>
  <c r="F29" i="33"/>
  <c r="G29" i="33"/>
  <c r="H29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D29" i="33"/>
  <c r="D29" i="45"/>
  <c r="E29" i="45"/>
  <c r="F29" i="45"/>
  <c r="G29" i="45"/>
  <c r="H29" i="45"/>
  <c r="I29" i="45"/>
  <c r="J29" i="45"/>
  <c r="K29" i="45"/>
  <c r="L29" i="45"/>
  <c r="M29" i="45"/>
  <c r="N29" i="45"/>
  <c r="C29" i="45"/>
  <c r="J6" i="27"/>
  <c r="J7" i="27"/>
  <c r="J8" i="27"/>
  <c r="N8" i="27" s="1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5" i="27"/>
  <c r="N20" i="27" l="1"/>
  <c r="O30" i="3"/>
  <c r="C18" i="3"/>
  <c r="D18" i="3"/>
  <c r="E18" i="3"/>
  <c r="F18" i="3"/>
  <c r="G18" i="3"/>
  <c r="H18" i="3"/>
  <c r="I18" i="3"/>
  <c r="J18" i="3"/>
  <c r="K18" i="3"/>
  <c r="L18" i="3"/>
  <c r="M18" i="3"/>
  <c r="N18" i="3"/>
  <c r="C27" i="3"/>
  <c r="D27" i="3"/>
  <c r="E27" i="3"/>
  <c r="F27" i="3"/>
  <c r="G27" i="3"/>
  <c r="H27" i="3"/>
  <c r="I27" i="3"/>
  <c r="J27" i="3"/>
  <c r="K27" i="3"/>
  <c r="L27" i="3"/>
  <c r="M27" i="3"/>
  <c r="N27" i="3"/>
  <c r="C29" i="3"/>
  <c r="D29" i="3"/>
  <c r="E29" i="3"/>
  <c r="F29" i="3"/>
  <c r="G29" i="3"/>
  <c r="H29" i="3"/>
  <c r="I29" i="3"/>
  <c r="J29" i="3"/>
  <c r="K29" i="3"/>
  <c r="L29" i="3"/>
  <c r="M29" i="3"/>
  <c r="N29" i="3"/>
  <c r="C27" i="13" l="1"/>
  <c r="C18" i="13"/>
  <c r="C31" i="13" s="1"/>
  <c r="K27" i="60" l="1"/>
  <c r="J27" i="60"/>
  <c r="I27" i="60"/>
  <c r="H27" i="60"/>
  <c r="G27" i="60"/>
  <c r="F27" i="60"/>
  <c r="E27" i="60"/>
  <c r="D27" i="60"/>
  <c r="J29" i="62"/>
  <c r="I29" i="62"/>
  <c r="H29" i="62"/>
  <c r="G29" i="62"/>
  <c r="F29" i="62"/>
  <c r="E29" i="62" s="1"/>
  <c r="C29" i="62"/>
  <c r="K28" i="62"/>
  <c r="E28" i="62"/>
  <c r="D28" i="62" s="1"/>
  <c r="K27" i="62"/>
  <c r="E27" i="62"/>
  <c r="D27" i="62" s="1"/>
  <c r="K26" i="62"/>
  <c r="E26" i="62"/>
  <c r="D26" i="62" s="1"/>
  <c r="K25" i="62"/>
  <c r="E25" i="62"/>
  <c r="D25" i="62" s="1"/>
  <c r="K24" i="62"/>
  <c r="E24" i="62"/>
  <c r="D24" i="62"/>
  <c r="K23" i="62"/>
  <c r="E23" i="62"/>
  <c r="D23" i="62" s="1"/>
  <c r="K22" i="62"/>
  <c r="E22" i="62"/>
  <c r="D22" i="62"/>
  <c r="K21" i="62"/>
  <c r="E21" i="62"/>
  <c r="D21" i="62" s="1"/>
  <c r="K20" i="62"/>
  <c r="E20" i="62"/>
  <c r="D20" i="62"/>
  <c r="K19" i="62"/>
  <c r="E19" i="62"/>
  <c r="D19" i="62" s="1"/>
  <c r="K18" i="62"/>
  <c r="E18" i="62"/>
  <c r="D18" i="62"/>
  <c r="K17" i="62"/>
  <c r="E17" i="62"/>
  <c r="D17" i="62" s="1"/>
  <c r="K16" i="62"/>
  <c r="E16" i="62"/>
  <c r="D16" i="62"/>
  <c r="K15" i="62"/>
  <c r="E15" i="62"/>
  <c r="D15" i="62" s="1"/>
  <c r="K14" i="62"/>
  <c r="E14" i="62"/>
  <c r="D14" i="62" s="1"/>
  <c r="K13" i="62"/>
  <c r="E13" i="62"/>
  <c r="D13" i="62" s="1"/>
  <c r="K12" i="62"/>
  <c r="E12" i="62"/>
  <c r="D12" i="62" s="1"/>
  <c r="K11" i="62"/>
  <c r="E11" i="62"/>
  <c r="D11" i="62" s="1"/>
  <c r="K10" i="62"/>
  <c r="E10" i="62"/>
  <c r="D10" i="62" s="1"/>
  <c r="K9" i="62"/>
  <c r="E9" i="62"/>
  <c r="D9" i="62" s="1"/>
  <c r="K8" i="62"/>
  <c r="E8" i="62"/>
  <c r="D8" i="62"/>
  <c r="K7" i="62"/>
  <c r="E7" i="62"/>
  <c r="D7" i="62" s="1"/>
  <c r="K6" i="62"/>
  <c r="E6" i="62"/>
  <c r="D6" i="62"/>
  <c r="K5" i="62"/>
  <c r="E5" i="62"/>
  <c r="D5" i="62" s="1"/>
  <c r="K4" i="62"/>
  <c r="E4" i="62"/>
  <c r="D4" i="62"/>
  <c r="J26" i="61"/>
  <c r="I26" i="61"/>
  <c r="H26" i="61"/>
  <c r="K26" i="61" s="1"/>
  <c r="G26" i="61"/>
  <c r="F26" i="61"/>
  <c r="K25" i="61"/>
  <c r="E25" i="61"/>
  <c r="K24" i="61"/>
  <c r="E24" i="61"/>
  <c r="D24" i="61"/>
  <c r="K23" i="61"/>
  <c r="E23" i="61"/>
  <c r="K22" i="61"/>
  <c r="E22" i="61"/>
  <c r="K21" i="61"/>
  <c r="E21" i="61"/>
  <c r="D21" i="61" s="1"/>
  <c r="K20" i="61"/>
  <c r="E20" i="61"/>
  <c r="D20" i="61"/>
  <c r="K19" i="61"/>
  <c r="E19" i="61"/>
  <c r="K18" i="61"/>
  <c r="D18" i="61" s="1"/>
  <c r="E18" i="61"/>
  <c r="K17" i="61"/>
  <c r="E17" i="61"/>
  <c r="K16" i="61"/>
  <c r="E16" i="61"/>
  <c r="D16" i="61" s="1"/>
  <c r="K15" i="61"/>
  <c r="E15" i="61"/>
  <c r="D15" i="61" s="1"/>
  <c r="K14" i="61"/>
  <c r="E14" i="61"/>
  <c r="K13" i="61"/>
  <c r="E13" i="61"/>
  <c r="D13" i="61" s="1"/>
  <c r="K12" i="61"/>
  <c r="E12" i="61"/>
  <c r="D12" i="61" s="1"/>
  <c r="K11" i="61"/>
  <c r="E11" i="61"/>
  <c r="K10" i="61"/>
  <c r="D10" i="61" s="1"/>
  <c r="E10" i="61"/>
  <c r="K9" i="61"/>
  <c r="E9" i="61"/>
  <c r="D9" i="61" s="1"/>
  <c r="K8" i="61"/>
  <c r="D8" i="61" s="1"/>
  <c r="E8" i="61"/>
  <c r="K7" i="61"/>
  <c r="E7" i="61"/>
  <c r="D7" i="61" s="1"/>
  <c r="K6" i="61"/>
  <c r="E6" i="61"/>
  <c r="K5" i="61"/>
  <c r="E5" i="61"/>
  <c r="K4" i="61"/>
  <c r="E4" i="61"/>
  <c r="D4" i="61" s="1"/>
  <c r="D6" i="61" l="1"/>
  <c r="D17" i="61"/>
  <c r="D29" i="62"/>
  <c r="D11" i="61"/>
  <c r="D14" i="61"/>
  <c r="D25" i="61"/>
  <c r="K29" i="62"/>
  <c r="E26" i="61"/>
  <c r="D26" i="61" s="1"/>
  <c r="D19" i="61"/>
  <c r="D22" i="61"/>
  <c r="D5" i="61"/>
  <c r="D23" i="61"/>
  <c r="H6" i="42"/>
  <c r="J14" i="29" l="1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28" i="10"/>
  <c r="V28" i="10"/>
  <c r="U30" i="10"/>
  <c r="V30" i="10"/>
  <c r="I5" i="29"/>
  <c r="J5" i="29"/>
  <c r="I6" i="29"/>
  <c r="J6" i="29"/>
  <c r="I7" i="29"/>
  <c r="J7" i="29"/>
  <c r="I8" i="29"/>
  <c r="J8" i="29"/>
  <c r="I9" i="29"/>
  <c r="J9" i="29"/>
  <c r="I10" i="29"/>
  <c r="J10" i="29"/>
  <c r="I11" i="29"/>
  <c r="J11" i="29"/>
  <c r="I12" i="29"/>
  <c r="J12" i="29"/>
  <c r="I13" i="29"/>
  <c r="J13" i="29"/>
  <c r="I14" i="29"/>
  <c r="I15" i="29"/>
  <c r="J15" i="29"/>
  <c r="I16" i="29"/>
  <c r="J16" i="29"/>
  <c r="C17" i="29"/>
  <c r="D17" i="29"/>
  <c r="E17" i="29"/>
  <c r="F17" i="29"/>
  <c r="G17" i="29"/>
  <c r="H17" i="29"/>
  <c r="I18" i="29"/>
  <c r="J18" i="29"/>
  <c r="I19" i="29"/>
  <c r="J19" i="29"/>
  <c r="I20" i="29"/>
  <c r="J20" i="29"/>
  <c r="I21" i="29"/>
  <c r="J21" i="29"/>
  <c r="I22" i="29"/>
  <c r="J22" i="29"/>
  <c r="I23" i="29"/>
  <c r="J23" i="29"/>
  <c r="I24" i="29"/>
  <c r="J24" i="29"/>
  <c r="I25" i="29"/>
  <c r="J25" i="29"/>
  <c r="C26" i="29"/>
  <c r="D26" i="29"/>
  <c r="E26" i="29"/>
  <c r="F26" i="29"/>
  <c r="G26" i="29"/>
  <c r="H26" i="29"/>
  <c r="I27" i="29"/>
  <c r="J27" i="29"/>
  <c r="C28" i="29"/>
  <c r="D28" i="29"/>
  <c r="E28" i="29"/>
  <c r="F28" i="29"/>
  <c r="G28" i="29"/>
  <c r="H28" i="29"/>
  <c r="I29" i="29"/>
  <c r="J29" i="29"/>
  <c r="I31" i="29"/>
  <c r="J31" i="29"/>
  <c r="I32" i="29"/>
  <c r="J32" i="29"/>
  <c r="I26" i="29" l="1"/>
  <c r="F30" i="29"/>
  <c r="F33" i="29" s="1"/>
  <c r="I28" i="29"/>
  <c r="J26" i="29"/>
  <c r="E30" i="29"/>
  <c r="E33" i="29" s="1"/>
  <c r="J28" i="29"/>
  <c r="H30" i="29"/>
  <c r="H33" i="29" s="1"/>
  <c r="G30" i="29"/>
  <c r="G33" i="29" s="1"/>
  <c r="J17" i="29"/>
  <c r="I17" i="29"/>
  <c r="V18" i="10"/>
  <c r="C30" i="29"/>
  <c r="D30" i="29"/>
  <c r="I30" i="29" l="1"/>
  <c r="I33" i="29" s="1"/>
  <c r="C33" i="29"/>
  <c r="J30" i="29"/>
  <c r="J33" i="29" s="1"/>
  <c r="D33" i="29"/>
  <c r="P7" i="32" l="1"/>
  <c r="L9" i="32"/>
  <c r="K10" i="32"/>
  <c r="L10" i="32"/>
  <c r="K11" i="32"/>
  <c r="L11" i="32"/>
  <c r="K12" i="32"/>
  <c r="L12" i="32"/>
  <c r="K13" i="32"/>
  <c r="L13" i="32"/>
  <c r="K14" i="32"/>
  <c r="L14" i="32"/>
  <c r="K15" i="32"/>
  <c r="L15" i="32"/>
  <c r="K16" i="32"/>
  <c r="L16" i="32"/>
  <c r="K17" i="32"/>
  <c r="L17" i="32"/>
  <c r="K18" i="32"/>
  <c r="L18" i="32"/>
  <c r="K20" i="32"/>
  <c r="L20" i="32"/>
  <c r="K21" i="32"/>
  <c r="L21" i="32"/>
  <c r="K22" i="32"/>
  <c r="L22" i="32"/>
  <c r="K23" i="32"/>
  <c r="L23" i="32"/>
  <c r="K24" i="32"/>
  <c r="L24" i="32"/>
  <c r="K25" i="32"/>
  <c r="L25" i="32"/>
  <c r="K26" i="32"/>
  <c r="L26" i="32"/>
  <c r="K27" i="32"/>
  <c r="L27" i="32"/>
  <c r="K28" i="32"/>
  <c r="L28" i="32"/>
  <c r="K29" i="32"/>
  <c r="L29" i="32"/>
  <c r="K30" i="32"/>
  <c r="L30" i="32"/>
  <c r="K31" i="32"/>
  <c r="K32" i="32" s="1"/>
  <c r="L31" i="32"/>
  <c r="L32" i="32" s="1"/>
  <c r="L7" i="32"/>
  <c r="K7" i="32"/>
  <c r="F8" i="32"/>
  <c r="G8" i="32"/>
  <c r="F9" i="32"/>
  <c r="G9" i="32"/>
  <c r="F10" i="32"/>
  <c r="G10" i="32"/>
  <c r="F11" i="32"/>
  <c r="G11" i="32"/>
  <c r="F12" i="32"/>
  <c r="G12" i="32"/>
  <c r="F13" i="32"/>
  <c r="G13" i="32"/>
  <c r="F14" i="32"/>
  <c r="G14" i="32"/>
  <c r="F15" i="32"/>
  <c r="G15" i="32"/>
  <c r="F16" i="32"/>
  <c r="G16" i="32"/>
  <c r="G17" i="32"/>
  <c r="F18" i="32"/>
  <c r="G18" i="32"/>
  <c r="G19" i="32"/>
  <c r="F20" i="32"/>
  <c r="G20" i="32"/>
  <c r="F21" i="32"/>
  <c r="G21" i="32"/>
  <c r="F22" i="32"/>
  <c r="G22" i="32"/>
  <c r="F23" i="32"/>
  <c r="G23" i="32"/>
  <c r="F24" i="32"/>
  <c r="G24" i="32"/>
  <c r="F25" i="32"/>
  <c r="G25" i="32"/>
  <c r="F26" i="32"/>
  <c r="G26" i="32"/>
  <c r="F27" i="32"/>
  <c r="G27" i="32"/>
  <c r="F28" i="32"/>
  <c r="G28" i="32"/>
  <c r="F29" i="32"/>
  <c r="G29" i="32"/>
  <c r="F30" i="32"/>
  <c r="G30" i="32"/>
  <c r="G31" i="32"/>
  <c r="G32" i="32" s="1"/>
  <c r="G7" i="32"/>
  <c r="F7" i="32"/>
  <c r="G33" i="32" l="1"/>
  <c r="D28" i="27"/>
  <c r="N6" i="27"/>
  <c r="N18" i="27"/>
  <c r="C28" i="27"/>
  <c r="E28" i="27"/>
  <c r="G28" i="27"/>
  <c r="H28" i="27"/>
  <c r="I28" i="27"/>
  <c r="L8" i="27"/>
  <c r="L9" i="27"/>
  <c r="L12" i="27"/>
  <c r="L13" i="27"/>
  <c r="L15" i="27"/>
  <c r="L16" i="27"/>
  <c r="L17" i="27"/>
  <c r="L19" i="27"/>
  <c r="L20" i="27"/>
  <c r="L22" i="27"/>
  <c r="L23" i="27"/>
  <c r="L24" i="27"/>
  <c r="L25" i="27"/>
  <c r="L26" i="27"/>
  <c r="L27" i="27"/>
  <c r="L7" i="27"/>
  <c r="L6" i="27"/>
  <c r="K6" i="27"/>
  <c r="K7" i="27"/>
  <c r="K9" i="27"/>
  <c r="K10" i="27"/>
  <c r="K11" i="27"/>
  <c r="K12" i="27"/>
  <c r="K13" i="27"/>
  <c r="K14" i="27"/>
  <c r="K15" i="27"/>
  <c r="K16" i="27"/>
  <c r="K17" i="27"/>
  <c r="K18" i="27"/>
  <c r="K19" i="27"/>
  <c r="K21" i="27"/>
  <c r="K22" i="27"/>
  <c r="K23" i="27"/>
  <c r="K24" i="27"/>
  <c r="K25" i="27"/>
  <c r="K26" i="27"/>
  <c r="K27" i="27"/>
  <c r="K5" i="27"/>
  <c r="J5" i="27"/>
  <c r="N5" i="27" s="1"/>
  <c r="N27" i="27" l="1"/>
  <c r="N26" i="27"/>
  <c r="N22" i="27"/>
  <c r="N14" i="27"/>
  <c r="N10" i="27"/>
  <c r="J28" i="27"/>
  <c r="N24" i="27"/>
  <c r="N12" i="27"/>
  <c r="K28" i="27"/>
  <c r="F28" i="27"/>
  <c r="L28" i="27"/>
  <c r="N25" i="27"/>
  <c r="N21" i="27"/>
  <c r="N17" i="27"/>
  <c r="N13" i="27"/>
  <c r="N9" i="27"/>
  <c r="N23" i="27"/>
  <c r="N19" i="27"/>
  <c r="N15" i="27"/>
  <c r="N11" i="27"/>
  <c r="N7" i="27"/>
  <c r="N16" i="27"/>
  <c r="G9" i="42"/>
  <c r="H9" i="42" s="1"/>
  <c r="E29" i="21"/>
  <c r="D27" i="21"/>
  <c r="D29" i="21" s="1"/>
  <c r="E27" i="21"/>
  <c r="C27" i="21"/>
  <c r="C29" i="21" s="1"/>
  <c r="D29" i="20"/>
  <c r="D31" i="20" s="1"/>
  <c r="E29" i="20"/>
  <c r="E31" i="20" s="1"/>
  <c r="F29" i="20"/>
  <c r="F31" i="20" s="1"/>
  <c r="G29" i="20"/>
  <c r="G31" i="20" s="1"/>
  <c r="H29" i="20"/>
  <c r="H31" i="20" s="1"/>
  <c r="I29" i="20"/>
  <c r="I31" i="20" s="1"/>
  <c r="J29" i="20"/>
  <c r="J31" i="20" s="1"/>
  <c r="K29" i="20"/>
  <c r="K31" i="20" s="1"/>
  <c r="L29" i="20"/>
  <c r="L31" i="20" s="1"/>
  <c r="M29" i="20"/>
  <c r="M31" i="20" s="1"/>
  <c r="N29" i="20"/>
  <c r="N31" i="20" s="1"/>
  <c r="C29" i="20"/>
  <c r="C31" i="20" s="1"/>
  <c r="D28" i="15"/>
  <c r="E28" i="15"/>
  <c r="F28" i="15"/>
  <c r="G28" i="15"/>
  <c r="H28" i="15"/>
  <c r="I28" i="15"/>
  <c r="J28" i="15"/>
  <c r="K28" i="15"/>
  <c r="L28" i="15"/>
  <c r="C28" i="15"/>
  <c r="C26" i="15"/>
  <c r="D26" i="15"/>
  <c r="E26" i="15"/>
  <c r="F26" i="15"/>
  <c r="G26" i="15"/>
  <c r="H26" i="15"/>
  <c r="I26" i="15"/>
  <c r="J26" i="15"/>
  <c r="K26" i="15"/>
  <c r="L26" i="15"/>
  <c r="C17" i="15"/>
  <c r="D17" i="15"/>
  <c r="E17" i="15"/>
  <c r="F17" i="15"/>
  <c r="G17" i="15"/>
  <c r="H17" i="15"/>
  <c r="I17" i="15"/>
  <c r="J17" i="15"/>
  <c r="K17" i="15"/>
  <c r="L17" i="15"/>
  <c r="C26" i="24"/>
  <c r="D26" i="24"/>
  <c r="E26" i="24"/>
  <c r="F26" i="24"/>
  <c r="C17" i="24"/>
  <c r="D17" i="24"/>
  <c r="E17" i="24"/>
  <c r="F17" i="24"/>
  <c r="D28" i="24"/>
  <c r="E28" i="24"/>
  <c r="F28" i="24"/>
  <c r="C28" i="24"/>
  <c r="C26" i="23"/>
  <c r="D26" i="23"/>
  <c r="E26" i="23"/>
  <c r="F26" i="23"/>
  <c r="G26" i="23"/>
  <c r="H26" i="23"/>
  <c r="I26" i="23"/>
  <c r="J26" i="23"/>
  <c r="C17" i="23"/>
  <c r="D17" i="23"/>
  <c r="E17" i="23"/>
  <c r="F17" i="23"/>
  <c r="G17" i="23"/>
  <c r="H17" i="23"/>
  <c r="I17" i="23"/>
  <c r="J17" i="23"/>
  <c r="D28" i="23"/>
  <c r="E28" i="23"/>
  <c r="F28" i="23"/>
  <c r="G28" i="23"/>
  <c r="H28" i="23"/>
  <c r="I28" i="23"/>
  <c r="J28" i="23"/>
  <c r="C28" i="23"/>
  <c r="C27" i="11"/>
  <c r="D27" i="11"/>
  <c r="E27" i="11"/>
  <c r="F27" i="11"/>
  <c r="G27" i="11"/>
  <c r="H27" i="11"/>
  <c r="I27" i="11"/>
  <c r="J27" i="11"/>
  <c r="K27" i="11"/>
  <c r="L27" i="11"/>
  <c r="M27" i="11"/>
  <c r="N27" i="11"/>
  <c r="C18" i="11"/>
  <c r="C31" i="11" s="1"/>
  <c r="D18" i="11"/>
  <c r="D31" i="11" s="1"/>
  <c r="E18" i="11"/>
  <c r="E31" i="11" s="1"/>
  <c r="F18" i="11"/>
  <c r="G18" i="11"/>
  <c r="H18" i="11"/>
  <c r="I18" i="11"/>
  <c r="J18" i="11"/>
  <c r="K18" i="11"/>
  <c r="K31" i="11" s="1"/>
  <c r="L18" i="11"/>
  <c r="L31" i="11" s="1"/>
  <c r="M18" i="11"/>
  <c r="M31" i="11" s="1"/>
  <c r="N18" i="11"/>
  <c r="D29" i="11"/>
  <c r="E29" i="11"/>
  <c r="F29" i="11"/>
  <c r="G29" i="11"/>
  <c r="H29" i="11"/>
  <c r="I29" i="11"/>
  <c r="J29" i="11"/>
  <c r="K29" i="11"/>
  <c r="L29" i="11"/>
  <c r="M29" i="11"/>
  <c r="N29" i="11"/>
  <c r="C29" i="11"/>
  <c r="C18" i="46"/>
  <c r="D18" i="46"/>
  <c r="E18" i="46"/>
  <c r="F18" i="46"/>
  <c r="G18" i="46"/>
  <c r="H18" i="46"/>
  <c r="I18" i="46"/>
  <c r="J18" i="46"/>
  <c r="K18" i="46"/>
  <c r="L18" i="46"/>
  <c r="M18" i="46"/>
  <c r="N18" i="46"/>
  <c r="C27" i="46"/>
  <c r="D27" i="46"/>
  <c r="E27" i="46"/>
  <c r="F27" i="46"/>
  <c r="G27" i="46"/>
  <c r="H27" i="46"/>
  <c r="I27" i="46"/>
  <c r="J27" i="46"/>
  <c r="K27" i="46"/>
  <c r="L27" i="46"/>
  <c r="M27" i="46"/>
  <c r="N27" i="46"/>
  <c r="D29" i="46"/>
  <c r="E29" i="46"/>
  <c r="F29" i="46"/>
  <c r="G29" i="46"/>
  <c r="H29" i="46"/>
  <c r="I29" i="46"/>
  <c r="J29" i="46"/>
  <c r="K29" i="46"/>
  <c r="L29" i="46"/>
  <c r="M29" i="46"/>
  <c r="N29" i="46"/>
  <c r="C29" i="46"/>
  <c r="D29" i="10"/>
  <c r="E29" i="10"/>
  <c r="F29" i="10"/>
  <c r="G29" i="10"/>
  <c r="H29" i="10"/>
  <c r="H31" i="10" s="1"/>
  <c r="I29" i="10"/>
  <c r="J29" i="10"/>
  <c r="K29" i="10"/>
  <c r="L29" i="10"/>
  <c r="M29" i="10"/>
  <c r="N29" i="10"/>
  <c r="O29" i="10"/>
  <c r="P29" i="10"/>
  <c r="Q29" i="10"/>
  <c r="R29" i="10"/>
  <c r="R31" i="10" s="1"/>
  <c r="S29" i="10"/>
  <c r="T29" i="10"/>
  <c r="C29" i="10"/>
  <c r="C27" i="10"/>
  <c r="D27" i="10"/>
  <c r="E27" i="10"/>
  <c r="F27" i="10"/>
  <c r="G27" i="10"/>
  <c r="H27" i="10"/>
  <c r="I27" i="10"/>
  <c r="J27" i="10"/>
  <c r="K27" i="10"/>
  <c r="K31" i="10" s="1"/>
  <c r="L27" i="10"/>
  <c r="L31" i="10" s="1"/>
  <c r="M27" i="10"/>
  <c r="N27" i="10"/>
  <c r="N31" i="10" s="1"/>
  <c r="O27" i="10"/>
  <c r="O31" i="10" s="1"/>
  <c r="P27" i="10"/>
  <c r="Q27" i="10"/>
  <c r="R27" i="10"/>
  <c r="S27" i="10"/>
  <c r="S31" i="10" s="1"/>
  <c r="T27" i="10"/>
  <c r="T31" i="10" s="1"/>
  <c r="C18" i="10"/>
  <c r="F31" i="10"/>
  <c r="G31" i="10"/>
  <c r="C26" i="36"/>
  <c r="D26" i="36"/>
  <c r="E26" i="36"/>
  <c r="F26" i="36"/>
  <c r="G26" i="36"/>
  <c r="H26" i="36"/>
  <c r="I26" i="36"/>
  <c r="J26" i="36"/>
  <c r="K26" i="36"/>
  <c r="L26" i="36"/>
  <c r="M26" i="36"/>
  <c r="N26" i="36"/>
  <c r="C17" i="36"/>
  <c r="C30" i="36" s="1"/>
  <c r="D17" i="36"/>
  <c r="E17" i="36"/>
  <c r="F17" i="36"/>
  <c r="G17" i="36"/>
  <c r="H17" i="36"/>
  <c r="I17" i="36"/>
  <c r="I30" i="36" s="1"/>
  <c r="J17" i="36"/>
  <c r="J30" i="36" s="1"/>
  <c r="K17" i="36"/>
  <c r="K30" i="36" s="1"/>
  <c r="L17" i="36"/>
  <c r="M17" i="36"/>
  <c r="N17" i="36"/>
  <c r="D28" i="36"/>
  <c r="E28" i="36"/>
  <c r="F28" i="36"/>
  <c r="G28" i="36"/>
  <c r="H28" i="36"/>
  <c r="I28" i="36"/>
  <c r="J28" i="36"/>
  <c r="K28" i="36"/>
  <c r="L28" i="36"/>
  <c r="M28" i="36"/>
  <c r="N28" i="36"/>
  <c r="C28" i="36"/>
  <c r="C18" i="22"/>
  <c r="D18" i="22"/>
  <c r="D31" i="22" s="1"/>
  <c r="E18" i="22"/>
  <c r="E31" i="22" s="1"/>
  <c r="F18" i="22"/>
  <c r="F31" i="22" s="1"/>
  <c r="G18" i="22"/>
  <c r="G31" i="22" s="1"/>
  <c r="H18" i="22"/>
  <c r="H31" i="22" s="1"/>
  <c r="I18" i="22"/>
  <c r="I31" i="22" s="1"/>
  <c r="J18" i="22"/>
  <c r="J31" i="22" s="1"/>
  <c r="K18" i="22"/>
  <c r="K31" i="22" s="1"/>
  <c r="L18" i="22"/>
  <c r="L31" i="22" s="1"/>
  <c r="M18" i="22"/>
  <c r="M31" i="22" s="1"/>
  <c r="N18" i="22"/>
  <c r="N31" i="22" s="1"/>
  <c r="O18" i="22"/>
  <c r="P18" i="22"/>
  <c r="P31" i="22" s="1"/>
  <c r="Q18" i="22"/>
  <c r="Q31" i="22" s="1"/>
  <c r="R18" i="22"/>
  <c r="R31" i="22" s="1"/>
  <c r="S18" i="22"/>
  <c r="T18" i="22"/>
  <c r="T31" i="22" s="1"/>
  <c r="U18" i="22"/>
  <c r="U31" i="22" s="1"/>
  <c r="V18" i="22"/>
  <c r="V31" i="22" s="1"/>
  <c r="W18" i="22"/>
  <c r="W31" i="22" s="1"/>
  <c r="X18" i="22"/>
  <c r="X31" i="22" s="1"/>
  <c r="C27" i="35"/>
  <c r="D27" i="35"/>
  <c r="E27" i="35"/>
  <c r="F27" i="35"/>
  <c r="G27" i="35"/>
  <c r="H27" i="35"/>
  <c r="I27" i="35"/>
  <c r="J27" i="35"/>
  <c r="K27" i="35"/>
  <c r="L27" i="35"/>
  <c r="M27" i="35"/>
  <c r="N27" i="35"/>
  <c r="C18" i="35"/>
  <c r="D18" i="35"/>
  <c r="E18" i="35"/>
  <c r="F18" i="35"/>
  <c r="G18" i="35"/>
  <c r="H18" i="35"/>
  <c r="I18" i="35"/>
  <c r="J18" i="35"/>
  <c r="K18" i="35"/>
  <c r="L18" i="35"/>
  <c r="M18" i="35"/>
  <c r="N18" i="35"/>
  <c r="D29" i="35"/>
  <c r="E29" i="35"/>
  <c r="F29" i="35"/>
  <c r="G29" i="35"/>
  <c r="H29" i="35"/>
  <c r="I29" i="35"/>
  <c r="J29" i="35"/>
  <c r="K29" i="35"/>
  <c r="L29" i="35"/>
  <c r="M29" i="35"/>
  <c r="N29" i="35"/>
  <c r="C29" i="35"/>
  <c r="D30" i="18"/>
  <c r="E30" i="18"/>
  <c r="F30" i="18"/>
  <c r="G30" i="18"/>
  <c r="H30" i="18"/>
  <c r="I30" i="18"/>
  <c r="J30" i="18"/>
  <c r="K30" i="18"/>
  <c r="L30" i="18"/>
  <c r="M30" i="18"/>
  <c r="N30" i="18"/>
  <c r="O30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D19" i="18"/>
  <c r="E19" i="18"/>
  <c r="F19" i="18"/>
  <c r="F32" i="18" s="1"/>
  <c r="G19" i="18"/>
  <c r="G32" i="18" s="1"/>
  <c r="H19" i="18"/>
  <c r="H32" i="18" s="1"/>
  <c r="I19" i="18"/>
  <c r="I32" i="18" s="1"/>
  <c r="J19" i="18"/>
  <c r="K19" i="18"/>
  <c r="L19" i="18"/>
  <c r="M19" i="18"/>
  <c r="N19" i="18"/>
  <c r="N32" i="18" s="1"/>
  <c r="O19" i="18"/>
  <c r="O32" i="18" s="1"/>
  <c r="D29" i="19"/>
  <c r="E29" i="19"/>
  <c r="F29" i="19"/>
  <c r="G29" i="19"/>
  <c r="H29" i="19"/>
  <c r="I29" i="19"/>
  <c r="J29" i="19"/>
  <c r="K29" i="19"/>
  <c r="D27" i="19"/>
  <c r="E27" i="19"/>
  <c r="F27" i="19"/>
  <c r="G27" i="19"/>
  <c r="H27" i="19"/>
  <c r="I27" i="19"/>
  <c r="J27" i="19"/>
  <c r="K27" i="19"/>
  <c r="D18" i="19"/>
  <c r="E18" i="19"/>
  <c r="E31" i="19" s="1"/>
  <c r="F18" i="19"/>
  <c r="F31" i="19" s="1"/>
  <c r="G18" i="19"/>
  <c r="G31" i="19" s="1"/>
  <c r="H18" i="19"/>
  <c r="H31" i="19" s="1"/>
  <c r="I18" i="19"/>
  <c r="I31" i="19" s="1"/>
  <c r="J18" i="19"/>
  <c r="J31" i="19" s="1"/>
  <c r="K18" i="19"/>
  <c r="K31" i="19" s="1"/>
  <c r="E29" i="12"/>
  <c r="F29" i="12"/>
  <c r="G29" i="12"/>
  <c r="H29" i="12"/>
  <c r="I29" i="12"/>
  <c r="J29" i="12"/>
  <c r="K29" i="12"/>
  <c r="L29" i="12"/>
  <c r="M29" i="12"/>
  <c r="C29" i="12"/>
  <c r="C27" i="12"/>
  <c r="D27" i="12"/>
  <c r="E27" i="12"/>
  <c r="F27" i="12"/>
  <c r="G27" i="12"/>
  <c r="H27" i="12"/>
  <c r="I27" i="12"/>
  <c r="J27" i="12"/>
  <c r="K27" i="12"/>
  <c r="L27" i="12"/>
  <c r="M27" i="12"/>
  <c r="C18" i="12"/>
  <c r="D18" i="12"/>
  <c r="E18" i="12"/>
  <c r="F18" i="12"/>
  <c r="G18" i="12"/>
  <c r="H18" i="12"/>
  <c r="I18" i="12"/>
  <c r="J18" i="12"/>
  <c r="K18" i="12"/>
  <c r="L18" i="12"/>
  <c r="M18" i="12"/>
  <c r="C26" i="47"/>
  <c r="D26" i="47"/>
  <c r="E26" i="47"/>
  <c r="F26" i="47"/>
  <c r="C17" i="47"/>
  <c r="D17" i="47"/>
  <c r="E17" i="47"/>
  <c r="E30" i="47" s="1"/>
  <c r="F17" i="47"/>
  <c r="F30" i="47" s="1"/>
  <c r="D28" i="47"/>
  <c r="E28" i="47"/>
  <c r="F28" i="47"/>
  <c r="C28" i="47"/>
  <c r="D28" i="17"/>
  <c r="E28" i="17"/>
  <c r="F28" i="17"/>
  <c r="G28" i="17"/>
  <c r="H28" i="17"/>
  <c r="C28" i="17"/>
  <c r="C26" i="17"/>
  <c r="D26" i="17"/>
  <c r="E26" i="17"/>
  <c r="F26" i="17"/>
  <c r="G26" i="17"/>
  <c r="H26" i="17"/>
  <c r="C17" i="17"/>
  <c r="D17" i="17"/>
  <c r="E17" i="17"/>
  <c r="F17" i="17"/>
  <c r="G17" i="17"/>
  <c r="H17" i="17"/>
  <c r="D28" i="25"/>
  <c r="E28" i="25"/>
  <c r="F28" i="25"/>
  <c r="G28" i="25"/>
  <c r="H28" i="25"/>
  <c r="C28" i="25"/>
  <c r="C26" i="25"/>
  <c r="D26" i="25"/>
  <c r="E26" i="25"/>
  <c r="F26" i="25"/>
  <c r="G26" i="25"/>
  <c r="H26" i="25"/>
  <c r="C17" i="25"/>
  <c r="D17" i="25"/>
  <c r="E17" i="25"/>
  <c r="F17" i="25"/>
  <c r="G17" i="25"/>
  <c r="H17" i="25"/>
  <c r="D29" i="14"/>
  <c r="E29" i="14"/>
  <c r="F29" i="14"/>
  <c r="G29" i="14"/>
  <c r="H29" i="14"/>
  <c r="I29" i="14"/>
  <c r="J29" i="14"/>
  <c r="K29" i="14"/>
  <c r="L29" i="14"/>
  <c r="M29" i="14"/>
  <c r="N29" i="14"/>
  <c r="C29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D27" i="13"/>
  <c r="E27" i="13"/>
  <c r="F27" i="13"/>
  <c r="G27" i="13"/>
  <c r="H27" i="13"/>
  <c r="I27" i="13"/>
  <c r="J27" i="13"/>
  <c r="K27" i="13"/>
  <c r="D18" i="13"/>
  <c r="E18" i="13"/>
  <c r="F18" i="13"/>
  <c r="G18" i="13"/>
  <c r="H18" i="13"/>
  <c r="H31" i="13" s="1"/>
  <c r="I18" i="13"/>
  <c r="J18" i="13"/>
  <c r="K18" i="13"/>
  <c r="E29" i="13"/>
  <c r="F29" i="13"/>
  <c r="G29" i="13"/>
  <c r="H29" i="13"/>
  <c r="I29" i="13"/>
  <c r="J29" i="13"/>
  <c r="K29" i="13"/>
  <c r="D29" i="13"/>
  <c r="D27" i="34"/>
  <c r="E27" i="34"/>
  <c r="F27" i="34"/>
  <c r="G27" i="34"/>
  <c r="C27" i="34"/>
  <c r="C25" i="34"/>
  <c r="D25" i="34"/>
  <c r="E25" i="34"/>
  <c r="F25" i="34"/>
  <c r="G25" i="34"/>
  <c r="C16" i="34"/>
  <c r="D16" i="34"/>
  <c r="E16" i="34"/>
  <c r="F16" i="34"/>
  <c r="G16" i="34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T27" i="33"/>
  <c r="U27" i="33"/>
  <c r="D18" i="33"/>
  <c r="E18" i="33"/>
  <c r="F18" i="33"/>
  <c r="G18" i="33"/>
  <c r="G31" i="33" s="1"/>
  <c r="H18" i="33"/>
  <c r="I18" i="33"/>
  <c r="J18" i="33"/>
  <c r="K18" i="33"/>
  <c r="K31" i="33" s="1"/>
  <c r="L18" i="33"/>
  <c r="M18" i="33"/>
  <c r="N18" i="33"/>
  <c r="O18" i="33"/>
  <c r="O31" i="33" s="1"/>
  <c r="P18" i="33"/>
  <c r="Q18" i="33"/>
  <c r="R18" i="33"/>
  <c r="S18" i="33"/>
  <c r="S31" i="33" s="1"/>
  <c r="T18" i="33"/>
  <c r="U18" i="33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C29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7" i="9"/>
  <c r="V7" i="9"/>
  <c r="U8" i="9"/>
  <c r="V8" i="9"/>
  <c r="U9" i="9"/>
  <c r="V9" i="9"/>
  <c r="U10" i="9"/>
  <c r="V10" i="9"/>
  <c r="U11" i="9"/>
  <c r="V11" i="9"/>
  <c r="U12" i="9"/>
  <c r="V12" i="9"/>
  <c r="U13" i="9"/>
  <c r="V13" i="9"/>
  <c r="U14" i="9"/>
  <c r="V14" i="9"/>
  <c r="U15" i="9"/>
  <c r="V15" i="9"/>
  <c r="U16" i="9"/>
  <c r="V16" i="9"/>
  <c r="U17" i="9"/>
  <c r="V17" i="9"/>
  <c r="U19" i="9"/>
  <c r="V19" i="9"/>
  <c r="U20" i="9"/>
  <c r="V20" i="9"/>
  <c r="U21" i="9"/>
  <c r="V21" i="9"/>
  <c r="U22" i="9"/>
  <c r="V22" i="9"/>
  <c r="U23" i="9"/>
  <c r="V23" i="9"/>
  <c r="U24" i="9"/>
  <c r="V24" i="9"/>
  <c r="U25" i="9"/>
  <c r="V25" i="9"/>
  <c r="U26" i="9"/>
  <c r="V26" i="9"/>
  <c r="U28" i="9"/>
  <c r="V28" i="9"/>
  <c r="U30" i="9"/>
  <c r="V30" i="9"/>
  <c r="V6" i="9"/>
  <c r="U6" i="9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C27" i="45"/>
  <c r="D27" i="45"/>
  <c r="E27" i="45"/>
  <c r="F27" i="45"/>
  <c r="G27" i="45"/>
  <c r="H27" i="45"/>
  <c r="I27" i="45"/>
  <c r="J27" i="45"/>
  <c r="K27" i="45"/>
  <c r="L27" i="45"/>
  <c r="M27" i="45"/>
  <c r="N27" i="45"/>
  <c r="C18" i="45"/>
  <c r="C31" i="45" s="1"/>
  <c r="D18" i="45"/>
  <c r="D31" i="45" s="1"/>
  <c r="E18" i="45"/>
  <c r="F18" i="45"/>
  <c r="G18" i="45"/>
  <c r="H18" i="45"/>
  <c r="I18" i="45"/>
  <c r="I31" i="45" s="1"/>
  <c r="J18" i="45"/>
  <c r="J31" i="45" s="1"/>
  <c r="K18" i="45"/>
  <c r="K31" i="45" s="1"/>
  <c r="L18" i="45"/>
  <c r="L31" i="45" s="1"/>
  <c r="M18" i="45"/>
  <c r="N18" i="45"/>
  <c r="D29" i="44"/>
  <c r="E29" i="44"/>
  <c r="F29" i="44"/>
  <c r="G29" i="44"/>
  <c r="H29" i="44"/>
  <c r="I29" i="44"/>
  <c r="J29" i="44"/>
  <c r="K29" i="44"/>
  <c r="L29" i="44"/>
  <c r="C29" i="44"/>
  <c r="C27" i="44"/>
  <c r="D27" i="44"/>
  <c r="E27" i="44"/>
  <c r="F27" i="44"/>
  <c r="G27" i="44"/>
  <c r="H27" i="44"/>
  <c r="I27" i="44"/>
  <c r="J27" i="44"/>
  <c r="K27" i="44"/>
  <c r="L27" i="44"/>
  <c r="C18" i="44"/>
  <c r="D18" i="44"/>
  <c r="E18" i="44"/>
  <c r="F18" i="44"/>
  <c r="G18" i="44"/>
  <c r="H18" i="44"/>
  <c r="I18" i="44"/>
  <c r="J18" i="44"/>
  <c r="K18" i="44"/>
  <c r="L18" i="44"/>
  <c r="F29" i="43"/>
  <c r="E29" i="43"/>
  <c r="D29" i="43"/>
  <c r="C29" i="43"/>
  <c r="C27" i="43"/>
  <c r="D27" i="43"/>
  <c r="E27" i="43"/>
  <c r="F27" i="43"/>
  <c r="G27" i="43"/>
  <c r="H27" i="43"/>
  <c r="I27" i="43"/>
  <c r="J27" i="43"/>
  <c r="C18" i="43"/>
  <c r="C31" i="43" s="1"/>
  <c r="D18" i="43"/>
  <c r="E18" i="43"/>
  <c r="F18" i="43"/>
  <c r="G18" i="43"/>
  <c r="G31" i="43" s="1"/>
  <c r="H18" i="43"/>
  <c r="H31" i="43" s="1"/>
  <c r="I18" i="43"/>
  <c r="I31" i="43" s="1"/>
  <c r="J18" i="43"/>
  <c r="J31" i="43" s="1"/>
  <c r="C28" i="28"/>
  <c r="C26" i="28"/>
  <c r="C17" i="28"/>
  <c r="C30" i="28"/>
  <c r="I28" i="26"/>
  <c r="P31" i="58"/>
  <c r="P32" i="58" s="1"/>
  <c r="O31" i="58"/>
  <c r="O32" i="58" s="1"/>
  <c r="N31" i="58"/>
  <c r="N32" i="58" s="1"/>
  <c r="M31" i="58"/>
  <c r="M32" i="58" s="1"/>
  <c r="L31" i="58"/>
  <c r="L32" i="58" s="1"/>
  <c r="K31" i="58"/>
  <c r="K32" i="58" s="1"/>
  <c r="J31" i="58"/>
  <c r="J32" i="58" s="1"/>
  <c r="I31" i="58"/>
  <c r="I32" i="58" s="1"/>
  <c r="H31" i="58"/>
  <c r="H32" i="58" s="1"/>
  <c r="G31" i="58"/>
  <c r="G32" i="58" s="1"/>
  <c r="F31" i="58"/>
  <c r="F32" i="58" s="1"/>
  <c r="E31" i="58"/>
  <c r="E32" i="58" s="1"/>
  <c r="D31" i="58"/>
  <c r="C31" i="58"/>
  <c r="T31" i="57"/>
  <c r="T32" i="57" s="1"/>
  <c r="S31" i="57"/>
  <c r="S32" i="57" s="1"/>
  <c r="R31" i="57"/>
  <c r="R32" i="57" s="1"/>
  <c r="Q31" i="57"/>
  <c r="Q32" i="57" s="1"/>
  <c r="P31" i="57"/>
  <c r="P32" i="57" s="1"/>
  <c r="O31" i="57"/>
  <c r="O32" i="57" s="1"/>
  <c r="N31" i="57"/>
  <c r="N32" i="57" s="1"/>
  <c r="M31" i="57"/>
  <c r="M32" i="57" s="1"/>
  <c r="L31" i="57"/>
  <c r="L32" i="57" s="1"/>
  <c r="K31" i="57"/>
  <c r="K32" i="57" s="1"/>
  <c r="J31" i="57"/>
  <c r="J32" i="57" s="1"/>
  <c r="I31" i="57"/>
  <c r="I32" i="57" s="1"/>
  <c r="H31" i="57"/>
  <c r="H32" i="57" s="1"/>
  <c r="G31" i="57"/>
  <c r="G32" i="57" s="1"/>
  <c r="F31" i="57"/>
  <c r="F32" i="57" s="1"/>
  <c r="E31" i="57"/>
  <c r="E32" i="57" s="1"/>
  <c r="D31" i="57"/>
  <c r="C31" i="57"/>
  <c r="V31" i="56"/>
  <c r="V32" i="56" s="1"/>
  <c r="U31" i="56"/>
  <c r="U32" i="56" s="1"/>
  <c r="T31" i="56"/>
  <c r="T32" i="56" s="1"/>
  <c r="S31" i="56"/>
  <c r="S32" i="56" s="1"/>
  <c r="R31" i="56"/>
  <c r="R32" i="56" s="1"/>
  <c r="Q31" i="56"/>
  <c r="Q32" i="56" s="1"/>
  <c r="P31" i="56"/>
  <c r="P32" i="56" s="1"/>
  <c r="O31" i="56"/>
  <c r="O32" i="56" s="1"/>
  <c r="N31" i="56"/>
  <c r="N32" i="56" s="1"/>
  <c r="M31" i="56"/>
  <c r="M32" i="56" s="1"/>
  <c r="L31" i="56"/>
  <c r="L32" i="56" s="1"/>
  <c r="K31" i="56"/>
  <c r="K32" i="56" s="1"/>
  <c r="J31" i="56"/>
  <c r="J32" i="56" s="1"/>
  <c r="I31" i="56"/>
  <c r="I32" i="56" s="1"/>
  <c r="H31" i="56"/>
  <c r="H32" i="56" s="1"/>
  <c r="G31" i="56"/>
  <c r="G32" i="56" s="1"/>
  <c r="F31" i="56"/>
  <c r="F32" i="56" s="1"/>
  <c r="E31" i="56"/>
  <c r="E32" i="56" s="1"/>
  <c r="D31" i="56"/>
  <c r="C31" i="56"/>
  <c r="G31" i="45" l="1"/>
  <c r="M32" i="18"/>
  <c r="E32" i="18"/>
  <c r="H30" i="36"/>
  <c r="F30" i="24"/>
  <c r="F31" i="45"/>
  <c r="L32" i="18"/>
  <c r="D32" i="18"/>
  <c r="G30" i="36"/>
  <c r="I31" i="11"/>
  <c r="E30" i="24"/>
  <c r="H31" i="45"/>
  <c r="E31" i="45"/>
  <c r="K32" i="18"/>
  <c r="N30" i="36"/>
  <c r="F30" i="36"/>
  <c r="J31" i="10"/>
  <c r="U29" i="10"/>
  <c r="H31" i="11"/>
  <c r="D30" i="24"/>
  <c r="J32" i="18"/>
  <c r="C31" i="35"/>
  <c r="M30" i="36"/>
  <c r="G31" i="11"/>
  <c r="V27" i="9"/>
  <c r="U27" i="9"/>
  <c r="D31" i="14"/>
  <c r="D30" i="36"/>
  <c r="P31" i="10"/>
  <c r="F31" i="11"/>
  <c r="U31" i="57"/>
  <c r="C32" i="57"/>
  <c r="U32" i="57" s="1"/>
  <c r="V31" i="57"/>
  <c r="D32" i="57"/>
  <c r="V32" i="57" s="1"/>
  <c r="E30" i="25"/>
  <c r="H30" i="25"/>
  <c r="D30" i="25"/>
  <c r="Q31" i="10"/>
  <c r="M31" i="10"/>
  <c r="I31" i="10"/>
  <c r="E31" i="10"/>
  <c r="V29" i="10"/>
  <c r="F30" i="23"/>
  <c r="C30" i="23"/>
  <c r="D30" i="23"/>
  <c r="E30" i="23"/>
  <c r="C32" i="58"/>
  <c r="Q32" i="58" s="1"/>
  <c r="Q31" i="58"/>
  <c r="D32" i="58"/>
  <c r="R32" i="58" s="1"/>
  <c r="R31" i="58"/>
  <c r="X31" i="56"/>
  <c r="D32" i="56"/>
  <c r="X32" i="56" s="1"/>
  <c r="W31" i="56"/>
  <c r="C32" i="56"/>
  <c r="W32" i="56" s="1"/>
  <c r="I31" i="13"/>
  <c r="J31" i="13"/>
  <c r="S31" i="22"/>
  <c r="O31" i="22"/>
  <c r="C31" i="22"/>
  <c r="K30" i="15"/>
  <c r="G30" i="15"/>
  <c r="C30" i="15"/>
  <c r="C32" i="15" s="1"/>
  <c r="L30" i="15"/>
  <c r="H30" i="15"/>
  <c r="D30" i="15"/>
  <c r="I30" i="15"/>
  <c r="E30" i="15"/>
  <c r="J30" i="15"/>
  <c r="F30" i="15"/>
  <c r="C30" i="24"/>
  <c r="J30" i="23"/>
  <c r="I30" i="23"/>
  <c r="H30" i="23"/>
  <c r="G30" i="23"/>
  <c r="N31" i="11"/>
  <c r="J31" i="11"/>
  <c r="U27" i="10"/>
  <c r="V27" i="10"/>
  <c r="C31" i="10"/>
  <c r="U18" i="10"/>
  <c r="L30" i="36"/>
  <c r="E30" i="36"/>
  <c r="D31" i="19"/>
  <c r="L31" i="12"/>
  <c r="D30" i="47"/>
  <c r="C30" i="47"/>
  <c r="G30" i="25"/>
  <c r="C30" i="25"/>
  <c r="F30" i="25"/>
  <c r="N31" i="14"/>
  <c r="J31" i="14"/>
  <c r="M31" i="14"/>
  <c r="I31" i="14"/>
  <c r="E31" i="14"/>
  <c r="K31" i="14"/>
  <c r="C31" i="14"/>
  <c r="H31" i="14"/>
  <c r="F31" i="14"/>
  <c r="L31" i="14"/>
  <c r="G31" i="14"/>
  <c r="T31" i="33"/>
  <c r="P31" i="33"/>
  <c r="L31" i="33"/>
  <c r="H31" i="33"/>
  <c r="D31" i="33"/>
  <c r="U31" i="33"/>
  <c r="Q31" i="33"/>
  <c r="M31" i="33"/>
  <c r="I31" i="33"/>
  <c r="E31" i="33"/>
  <c r="R31" i="33"/>
  <c r="N31" i="33"/>
  <c r="J31" i="33"/>
  <c r="F31" i="33"/>
  <c r="S31" i="9"/>
  <c r="O31" i="9"/>
  <c r="K31" i="9"/>
  <c r="G31" i="9"/>
  <c r="C31" i="9"/>
  <c r="V29" i="9"/>
  <c r="T31" i="9"/>
  <c r="P31" i="9"/>
  <c r="L31" i="9"/>
  <c r="U29" i="9"/>
  <c r="H31" i="9"/>
  <c r="D31" i="9"/>
  <c r="Q31" i="9"/>
  <c r="M31" i="9"/>
  <c r="I31" i="9"/>
  <c r="R31" i="9"/>
  <c r="N31" i="9"/>
  <c r="J31" i="9"/>
  <c r="U18" i="9"/>
  <c r="V18" i="9"/>
  <c r="E31" i="9"/>
  <c r="F31" i="9"/>
  <c r="S31" i="8"/>
  <c r="O31" i="8"/>
  <c r="K31" i="8"/>
  <c r="G31" i="8"/>
  <c r="C31" i="8"/>
  <c r="T31" i="8"/>
  <c r="P31" i="8"/>
  <c r="L31" i="8"/>
  <c r="H31" i="8"/>
  <c r="D31" i="8"/>
  <c r="Q31" i="8"/>
  <c r="M31" i="8"/>
  <c r="I31" i="8"/>
  <c r="E31" i="8"/>
  <c r="R31" i="8"/>
  <c r="N31" i="8"/>
  <c r="J31" i="8"/>
  <c r="F31" i="8"/>
  <c r="N31" i="45"/>
  <c r="M31" i="45"/>
  <c r="K31" i="44"/>
  <c r="G31" i="44"/>
  <c r="C31" i="44"/>
  <c r="J31" i="44"/>
  <c r="F31" i="44"/>
  <c r="L31" i="44"/>
  <c r="H31" i="44"/>
  <c r="D31" i="44"/>
  <c r="I31" i="44"/>
  <c r="E31" i="44"/>
  <c r="F31" i="43"/>
  <c r="E31" i="43"/>
  <c r="D31" i="43"/>
  <c r="G31" i="13"/>
  <c r="K31" i="13"/>
  <c r="F31" i="13"/>
  <c r="D31" i="10"/>
  <c r="V31" i="10" s="1"/>
  <c r="N28" i="27"/>
  <c r="M31" i="12"/>
  <c r="E31" i="13"/>
  <c r="F17" i="32"/>
  <c r="F19" i="32"/>
  <c r="F31" i="32"/>
  <c r="F32" i="32" s="1"/>
  <c r="C27" i="49"/>
  <c r="E32" i="15" l="1"/>
  <c r="S31" i="58"/>
  <c r="U31" i="10"/>
  <c r="T31" i="58"/>
  <c r="T32" i="58"/>
  <c r="S32" i="58"/>
  <c r="U31" i="9"/>
  <c r="V31" i="9"/>
  <c r="F33" i="32"/>
  <c r="D29" i="2"/>
  <c r="E29" i="2"/>
  <c r="F29" i="2"/>
  <c r="G29" i="2"/>
  <c r="H29" i="2"/>
  <c r="I29" i="2"/>
  <c r="J29" i="2"/>
  <c r="C29" i="2"/>
  <c r="D29" i="1"/>
  <c r="E29" i="1"/>
  <c r="F29" i="1"/>
  <c r="G29" i="1"/>
  <c r="H29" i="1"/>
  <c r="I29" i="1"/>
  <c r="J29" i="1"/>
  <c r="C29" i="1"/>
  <c r="C27" i="1"/>
  <c r="D27" i="1"/>
  <c r="E27" i="1"/>
  <c r="F27" i="1"/>
  <c r="G27" i="1"/>
  <c r="H27" i="1"/>
  <c r="I27" i="1"/>
  <c r="J27" i="1"/>
  <c r="C18" i="1"/>
  <c r="D18" i="1"/>
  <c r="E18" i="1"/>
  <c r="F18" i="1"/>
  <c r="G18" i="1"/>
  <c r="G31" i="1" s="1"/>
  <c r="H18" i="1"/>
  <c r="I18" i="1"/>
  <c r="J18" i="1"/>
  <c r="J31" i="1" l="1"/>
  <c r="F31" i="1"/>
  <c r="I31" i="1"/>
  <c r="C31" i="1"/>
  <c r="H31" i="1"/>
  <c r="D31" i="1"/>
  <c r="E31" i="1"/>
  <c r="F6" i="26"/>
  <c r="H6" i="26" s="1"/>
  <c r="F7" i="26"/>
  <c r="H7" i="26" s="1"/>
  <c r="F8" i="26"/>
  <c r="H8" i="26" s="1"/>
  <c r="F9" i="26"/>
  <c r="H9" i="26" s="1"/>
  <c r="F10" i="26"/>
  <c r="H10" i="26" s="1"/>
  <c r="F11" i="26"/>
  <c r="H11" i="26" s="1"/>
  <c r="F12" i="26"/>
  <c r="H12" i="26" s="1"/>
  <c r="F13" i="26"/>
  <c r="H13" i="26" s="1"/>
  <c r="F14" i="26"/>
  <c r="H14" i="26" s="1"/>
  <c r="F15" i="26"/>
  <c r="H15" i="26" s="1"/>
  <c r="F16" i="26"/>
  <c r="H16" i="26" s="1"/>
  <c r="F18" i="26"/>
  <c r="H18" i="26" s="1"/>
  <c r="F19" i="26"/>
  <c r="H19" i="26" s="1"/>
  <c r="F20" i="26"/>
  <c r="H20" i="26" s="1"/>
  <c r="F21" i="26"/>
  <c r="H21" i="26" s="1"/>
  <c r="F22" i="26"/>
  <c r="H22" i="26" s="1"/>
  <c r="F23" i="26"/>
  <c r="H23" i="26" s="1"/>
  <c r="F24" i="26"/>
  <c r="H24" i="26" s="1"/>
  <c r="F25" i="26"/>
  <c r="H25" i="26" s="1"/>
  <c r="F27" i="26"/>
  <c r="H27" i="26" s="1"/>
  <c r="F29" i="26"/>
  <c r="H29" i="26" s="1"/>
  <c r="F31" i="26"/>
  <c r="F32" i="26"/>
  <c r="F5" i="26"/>
  <c r="H5" i="26" s="1"/>
  <c r="D28" i="26"/>
  <c r="E28" i="26"/>
  <c r="C28" i="26"/>
  <c r="D26" i="26"/>
  <c r="E26" i="26"/>
  <c r="C26" i="26"/>
  <c r="D17" i="26"/>
  <c r="E17" i="26"/>
  <c r="C17" i="26"/>
  <c r="F26" i="26" l="1"/>
  <c r="H26" i="26" s="1"/>
  <c r="F28" i="26"/>
  <c r="H28" i="26" s="1"/>
  <c r="C30" i="26"/>
  <c r="C33" i="26" s="1"/>
  <c r="D30" i="26"/>
  <c r="D33" i="26" s="1"/>
  <c r="F17" i="26"/>
  <c r="H17" i="26" s="1"/>
  <c r="E30" i="26"/>
  <c r="E33" i="26" l="1"/>
  <c r="F33" i="26" s="1"/>
  <c r="H33" i="26" s="1"/>
  <c r="F30" i="26"/>
  <c r="H30" i="26" s="1"/>
  <c r="H9" i="28" l="1"/>
  <c r="H10" i="28"/>
  <c r="H11" i="28"/>
  <c r="H12" i="28"/>
  <c r="H13" i="28"/>
  <c r="H14" i="28"/>
  <c r="H15" i="28"/>
  <c r="C29" i="19" l="1"/>
  <c r="C27" i="19"/>
  <c r="C18" i="19"/>
  <c r="C31" i="19" s="1"/>
  <c r="D31" i="3"/>
  <c r="F31" i="3"/>
  <c r="H31" i="3"/>
  <c r="I31" i="3"/>
  <c r="J31" i="3"/>
  <c r="L31" i="3"/>
  <c r="D28" i="28"/>
  <c r="D30" i="28"/>
  <c r="P30" i="3"/>
  <c r="P28" i="3"/>
  <c r="O28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C31" i="12"/>
  <c r="D31" i="12"/>
  <c r="G31" i="12"/>
  <c r="H31" i="12"/>
  <c r="K31" i="12"/>
  <c r="F31" i="12"/>
  <c r="I31" i="12"/>
  <c r="J31" i="12"/>
  <c r="D30" i="17"/>
  <c r="E30" i="17"/>
  <c r="F30" i="17"/>
  <c r="G30" i="17"/>
  <c r="H30" i="17"/>
  <c r="C30" i="17"/>
  <c r="D31" i="13"/>
  <c r="E31" i="3" l="1"/>
  <c r="P29" i="3"/>
  <c r="K31" i="3"/>
  <c r="G31" i="3"/>
  <c r="N31" i="3"/>
  <c r="M31" i="3"/>
  <c r="O29" i="3"/>
  <c r="P27" i="3"/>
  <c r="O18" i="3"/>
  <c r="C31" i="3"/>
  <c r="O27" i="3"/>
  <c r="P18" i="3"/>
  <c r="E31" i="12"/>
  <c r="P31" i="3" l="1"/>
  <c r="O31" i="3"/>
  <c r="D29" i="34" l="1"/>
  <c r="E29" i="34"/>
  <c r="F29" i="34"/>
  <c r="G29" i="34"/>
  <c r="C29" i="34"/>
  <c r="C29" i="33"/>
  <c r="C27" i="33"/>
  <c r="C13" i="33"/>
  <c r="C11" i="33"/>
  <c r="C18" i="33" s="1"/>
  <c r="C31" i="33" s="1"/>
  <c r="C9" i="33"/>
  <c r="D27" i="2" l="1"/>
  <c r="E27" i="2"/>
  <c r="F27" i="2"/>
  <c r="G27" i="2"/>
  <c r="H27" i="2"/>
  <c r="I27" i="2"/>
  <c r="J27" i="2"/>
  <c r="C27" i="2"/>
  <c r="D18" i="2"/>
  <c r="E18" i="2"/>
  <c r="F18" i="2"/>
  <c r="F31" i="2" s="1"/>
  <c r="G18" i="2"/>
  <c r="H18" i="2"/>
  <c r="I18" i="2"/>
  <c r="J18" i="2"/>
  <c r="J31" i="2" s="1"/>
  <c r="J33" i="2" s="1"/>
  <c r="C18" i="2"/>
  <c r="C31" i="2" s="1"/>
  <c r="G31" i="2" l="1"/>
  <c r="E31" i="2"/>
  <c r="H31" i="2"/>
  <c r="D31" i="2"/>
  <c r="I31" i="2"/>
  <c r="G16" i="42"/>
  <c r="F16" i="42"/>
  <c r="D16" i="42"/>
  <c r="G14" i="42"/>
  <c r="F14" i="42"/>
  <c r="E14" i="42"/>
  <c r="D14" i="42"/>
  <c r="C14" i="42"/>
  <c r="H13" i="42"/>
  <c r="F12" i="42"/>
  <c r="E12" i="42"/>
  <c r="D12" i="42"/>
  <c r="C12" i="42"/>
  <c r="H11" i="42"/>
  <c r="F10" i="42"/>
  <c r="E10" i="42"/>
  <c r="D10" i="42"/>
  <c r="C10" i="42"/>
  <c r="H7" i="42"/>
  <c r="H8" i="42" s="1"/>
  <c r="H5" i="42"/>
  <c r="H12" i="42" l="1"/>
  <c r="G12" i="42"/>
  <c r="H16" i="42"/>
  <c r="H14" i="42"/>
  <c r="J6" i="26"/>
  <c r="K6" i="26" s="1"/>
  <c r="J7" i="26"/>
  <c r="K7" i="26" s="1"/>
  <c r="J8" i="26"/>
  <c r="K8" i="26" s="1"/>
  <c r="J9" i="26"/>
  <c r="K9" i="26" s="1"/>
  <c r="J10" i="26"/>
  <c r="K10" i="26" s="1"/>
  <c r="J11" i="26"/>
  <c r="K11" i="26" s="1"/>
  <c r="J12" i="26"/>
  <c r="K12" i="26" s="1"/>
  <c r="J13" i="26"/>
  <c r="K13" i="26" s="1"/>
  <c r="J14" i="26"/>
  <c r="K14" i="26" s="1"/>
  <c r="J15" i="26"/>
  <c r="K15" i="26" s="1"/>
  <c r="J16" i="26"/>
  <c r="K16" i="26" s="1"/>
  <c r="J18" i="26"/>
  <c r="K18" i="26" s="1"/>
  <c r="J19" i="26"/>
  <c r="K19" i="26" s="1"/>
  <c r="J20" i="26"/>
  <c r="K20" i="26" s="1"/>
  <c r="J21" i="26"/>
  <c r="K21" i="26" s="1"/>
  <c r="J22" i="26"/>
  <c r="K22" i="26" s="1"/>
  <c r="J23" i="26"/>
  <c r="K23" i="26" s="1"/>
  <c r="J24" i="26"/>
  <c r="K24" i="26" s="1"/>
  <c r="J25" i="26"/>
  <c r="K25" i="26" s="1"/>
  <c r="J26" i="26"/>
  <c r="K26" i="26" s="1"/>
  <c r="J27" i="26"/>
  <c r="K27" i="26" s="1"/>
  <c r="J28" i="26"/>
  <c r="K28" i="26" s="1"/>
  <c r="J29" i="26"/>
  <c r="K29" i="26" s="1"/>
  <c r="J31" i="26"/>
  <c r="J32" i="26"/>
  <c r="J5" i="26"/>
  <c r="K5" i="26" s="1"/>
  <c r="I17" i="26"/>
  <c r="J17" i="26" s="1"/>
  <c r="K17" i="26" s="1"/>
  <c r="D30" i="16"/>
  <c r="E30" i="16"/>
  <c r="F30" i="16"/>
  <c r="G30" i="16"/>
  <c r="H30" i="16"/>
  <c r="I30" i="16"/>
  <c r="C30" i="16"/>
  <c r="D31" i="46"/>
  <c r="E31" i="46"/>
  <c r="F31" i="46"/>
  <c r="G31" i="46"/>
  <c r="H31" i="46"/>
  <c r="I31" i="46"/>
  <c r="J31" i="46"/>
  <c r="K31" i="46"/>
  <c r="L31" i="46"/>
  <c r="M31" i="46"/>
  <c r="N31" i="46"/>
  <c r="C31" i="46"/>
  <c r="P18" i="46"/>
  <c r="O15" i="46"/>
  <c r="P15" i="46"/>
  <c r="O7" i="46"/>
  <c r="P7" i="46"/>
  <c r="O8" i="46"/>
  <c r="P8" i="46"/>
  <c r="O9" i="46"/>
  <c r="P9" i="46"/>
  <c r="O10" i="46"/>
  <c r="P10" i="46"/>
  <c r="O11" i="46"/>
  <c r="P11" i="46"/>
  <c r="O12" i="46"/>
  <c r="P12" i="46"/>
  <c r="O13" i="46"/>
  <c r="P13" i="46"/>
  <c r="O14" i="46"/>
  <c r="P14" i="46"/>
  <c r="O16" i="46"/>
  <c r="P16" i="46"/>
  <c r="O17" i="46"/>
  <c r="P17" i="46"/>
  <c r="O18" i="46"/>
  <c r="O19" i="46"/>
  <c r="P19" i="46"/>
  <c r="O20" i="46"/>
  <c r="P20" i="46"/>
  <c r="O21" i="46"/>
  <c r="P21" i="46"/>
  <c r="O22" i="46"/>
  <c r="P22" i="46"/>
  <c r="O23" i="46"/>
  <c r="P23" i="46"/>
  <c r="O24" i="46"/>
  <c r="P24" i="46"/>
  <c r="O25" i="46"/>
  <c r="P25" i="46"/>
  <c r="O26" i="46"/>
  <c r="P26" i="46"/>
  <c r="O27" i="46"/>
  <c r="P27" i="46"/>
  <c r="O28" i="46"/>
  <c r="P28" i="46"/>
  <c r="O29" i="46"/>
  <c r="P29" i="46"/>
  <c r="O30" i="46"/>
  <c r="P30" i="46"/>
  <c r="P6" i="46"/>
  <c r="O6" i="46"/>
  <c r="O18" i="11"/>
  <c r="P18" i="11"/>
  <c r="O27" i="11"/>
  <c r="P27" i="11"/>
  <c r="O28" i="11"/>
  <c r="P28" i="11"/>
  <c r="O29" i="11"/>
  <c r="P29" i="11"/>
  <c r="O30" i="11"/>
  <c r="P30" i="11"/>
  <c r="O31" i="11"/>
  <c r="P31" i="11"/>
  <c r="I30" i="26" l="1"/>
  <c r="P31" i="46"/>
  <c r="H10" i="42"/>
  <c r="G10" i="42"/>
  <c r="J30" i="16"/>
  <c r="O31" i="46"/>
  <c r="J30" i="26" l="1"/>
  <c r="K30" i="26" s="1"/>
  <c r="I33" i="26"/>
  <c r="D31" i="35"/>
  <c r="E31" i="35"/>
  <c r="F31" i="35"/>
  <c r="G31" i="35"/>
  <c r="H31" i="35"/>
  <c r="K31" i="35"/>
  <c r="L31" i="35"/>
  <c r="M31" i="35"/>
  <c r="N31" i="35"/>
  <c r="I31" i="35"/>
  <c r="J31" i="35"/>
  <c r="C30" i="18"/>
  <c r="C28" i="18"/>
  <c r="C19" i="18"/>
  <c r="O7" i="14"/>
  <c r="P7" i="14"/>
  <c r="Q7" i="14"/>
  <c r="R7" i="14"/>
  <c r="O8" i="14"/>
  <c r="P8" i="14"/>
  <c r="Q8" i="14"/>
  <c r="R8" i="14"/>
  <c r="O9" i="14"/>
  <c r="P9" i="14"/>
  <c r="Q9" i="14"/>
  <c r="R9" i="14"/>
  <c r="O10" i="14"/>
  <c r="P10" i="14"/>
  <c r="Q10" i="14"/>
  <c r="R10" i="14"/>
  <c r="O11" i="14"/>
  <c r="P11" i="14"/>
  <c r="Q11" i="14"/>
  <c r="R11" i="14"/>
  <c r="O12" i="14"/>
  <c r="P12" i="14"/>
  <c r="Q12" i="14"/>
  <c r="R12" i="14"/>
  <c r="O13" i="14"/>
  <c r="P13" i="14"/>
  <c r="Q13" i="14"/>
  <c r="R13" i="14"/>
  <c r="O14" i="14"/>
  <c r="P14" i="14"/>
  <c r="Q14" i="14"/>
  <c r="R14" i="14"/>
  <c r="O15" i="14"/>
  <c r="P15" i="14"/>
  <c r="Q15" i="14"/>
  <c r="R15" i="14"/>
  <c r="O16" i="14"/>
  <c r="P16" i="14"/>
  <c r="Q16" i="14"/>
  <c r="R16" i="14"/>
  <c r="O17" i="14"/>
  <c r="P17" i="14"/>
  <c r="Q17" i="14"/>
  <c r="R17" i="14"/>
  <c r="O18" i="14"/>
  <c r="P18" i="14"/>
  <c r="Q18" i="14"/>
  <c r="R18" i="14"/>
  <c r="O19" i="14"/>
  <c r="P19" i="14"/>
  <c r="Q19" i="14"/>
  <c r="R19" i="14"/>
  <c r="O20" i="14"/>
  <c r="P20" i="14"/>
  <c r="Q20" i="14"/>
  <c r="R20" i="14"/>
  <c r="O21" i="14"/>
  <c r="P21" i="14"/>
  <c r="Q21" i="14"/>
  <c r="R21" i="14"/>
  <c r="O22" i="14"/>
  <c r="P22" i="14"/>
  <c r="Q22" i="14"/>
  <c r="R22" i="14"/>
  <c r="O23" i="14"/>
  <c r="P23" i="14"/>
  <c r="Q23" i="14"/>
  <c r="R23" i="14"/>
  <c r="O24" i="14"/>
  <c r="P24" i="14"/>
  <c r="Q24" i="14"/>
  <c r="R24" i="14"/>
  <c r="O25" i="14"/>
  <c r="P25" i="14"/>
  <c r="Q25" i="14"/>
  <c r="R25" i="14"/>
  <c r="O26" i="14"/>
  <c r="P26" i="14"/>
  <c r="Q26" i="14"/>
  <c r="R26" i="14"/>
  <c r="O27" i="14"/>
  <c r="P27" i="14"/>
  <c r="Q27" i="14"/>
  <c r="R27" i="14"/>
  <c r="O28" i="14"/>
  <c r="P28" i="14"/>
  <c r="Q28" i="14"/>
  <c r="R28" i="14"/>
  <c r="O29" i="14"/>
  <c r="P29" i="14"/>
  <c r="Q29" i="14"/>
  <c r="R29" i="14"/>
  <c r="O30" i="14"/>
  <c r="P30" i="14"/>
  <c r="Q30" i="14"/>
  <c r="R30" i="14"/>
  <c r="O31" i="14"/>
  <c r="P31" i="14"/>
  <c r="Q31" i="14"/>
  <c r="R31" i="14"/>
  <c r="P6" i="14"/>
  <c r="Q6" i="14"/>
  <c r="R6" i="14"/>
  <c r="O6" i="14"/>
  <c r="I6" i="25"/>
  <c r="J6" i="25"/>
  <c r="I7" i="25"/>
  <c r="J7" i="25"/>
  <c r="I8" i="25"/>
  <c r="J8" i="25"/>
  <c r="I9" i="25"/>
  <c r="J9" i="25"/>
  <c r="I10" i="25"/>
  <c r="J10" i="25"/>
  <c r="I11" i="25"/>
  <c r="J11" i="25"/>
  <c r="I12" i="25"/>
  <c r="J12" i="25"/>
  <c r="I13" i="25"/>
  <c r="J13" i="25"/>
  <c r="I14" i="25"/>
  <c r="J14" i="25"/>
  <c r="I15" i="25"/>
  <c r="J15" i="25"/>
  <c r="I16" i="25"/>
  <c r="J16" i="25"/>
  <c r="I17" i="25"/>
  <c r="J17" i="25"/>
  <c r="I18" i="25"/>
  <c r="J18" i="25"/>
  <c r="I19" i="25"/>
  <c r="J19" i="25"/>
  <c r="I20" i="25"/>
  <c r="J20" i="25"/>
  <c r="I21" i="25"/>
  <c r="J21" i="25"/>
  <c r="I22" i="25"/>
  <c r="J22" i="25"/>
  <c r="I23" i="25"/>
  <c r="J23" i="25"/>
  <c r="I24" i="25"/>
  <c r="J24" i="25"/>
  <c r="I25" i="25"/>
  <c r="J25" i="25"/>
  <c r="I26" i="25"/>
  <c r="J26" i="25"/>
  <c r="I27" i="25"/>
  <c r="J27" i="25"/>
  <c r="I28" i="25"/>
  <c r="J28" i="25"/>
  <c r="I29" i="25"/>
  <c r="J29" i="25"/>
  <c r="I30" i="25"/>
  <c r="J30" i="25"/>
  <c r="J5" i="25"/>
  <c r="I5" i="25"/>
  <c r="U7" i="8"/>
  <c r="V7" i="8"/>
  <c r="U8" i="8"/>
  <c r="V8" i="8"/>
  <c r="U9" i="8"/>
  <c r="V9" i="8"/>
  <c r="U10" i="8"/>
  <c r="V10" i="8"/>
  <c r="U11" i="8"/>
  <c r="V11" i="8"/>
  <c r="U12" i="8"/>
  <c r="V12" i="8"/>
  <c r="U13" i="8"/>
  <c r="V13" i="8"/>
  <c r="U14" i="8"/>
  <c r="V14" i="8"/>
  <c r="U15" i="8"/>
  <c r="V15" i="8"/>
  <c r="U16" i="8"/>
  <c r="V16" i="8"/>
  <c r="U17" i="8"/>
  <c r="V17" i="8"/>
  <c r="U18" i="8"/>
  <c r="V18" i="8"/>
  <c r="U19" i="8"/>
  <c r="V19" i="8"/>
  <c r="U20" i="8"/>
  <c r="V20" i="8"/>
  <c r="U21" i="8"/>
  <c r="V21" i="8"/>
  <c r="U22" i="8"/>
  <c r="V22" i="8"/>
  <c r="U23" i="8"/>
  <c r="V23" i="8"/>
  <c r="U24" i="8"/>
  <c r="V24" i="8"/>
  <c r="U25" i="8"/>
  <c r="V25" i="8"/>
  <c r="U26" i="8"/>
  <c r="V26" i="8"/>
  <c r="U27" i="8"/>
  <c r="V27" i="8"/>
  <c r="U28" i="8"/>
  <c r="V28" i="8"/>
  <c r="U29" i="8"/>
  <c r="V29" i="8"/>
  <c r="U30" i="8"/>
  <c r="V30" i="8"/>
  <c r="U31" i="8"/>
  <c r="V31" i="8"/>
  <c r="V6" i="8"/>
  <c r="U6" i="8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5" i="26"/>
  <c r="F11" i="41"/>
  <c r="K11" i="41"/>
  <c r="F9" i="41"/>
  <c r="K9" i="41"/>
  <c r="C32" i="18" l="1"/>
  <c r="O7" i="45" l="1"/>
  <c r="P7" i="45"/>
  <c r="O8" i="45"/>
  <c r="P8" i="45"/>
  <c r="O9" i="45"/>
  <c r="P9" i="45"/>
  <c r="O10" i="45"/>
  <c r="P10" i="45"/>
  <c r="O11" i="45"/>
  <c r="P11" i="45"/>
  <c r="O12" i="45"/>
  <c r="P12" i="45"/>
  <c r="O13" i="45"/>
  <c r="P13" i="45"/>
  <c r="O14" i="45"/>
  <c r="P14" i="45"/>
  <c r="O15" i="45"/>
  <c r="P15" i="45"/>
  <c r="O16" i="45"/>
  <c r="P16" i="45"/>
  <c r="O17" i="45"/>
  <c r="P17" i="45"/>
  <c r="O18" i="45"/>
  <c r="P18" i="45"/>
  <c r="O19" i="45"/>
  <c r="P19" i="45"/>
  <c r="O20" i="45"/>
  <c r="P20" i="45"/>
  <c r="O21" i="45"/>
  <c r="P21" i="45"/>
  <c r="O22" i="45"/>
  <c r="P22" i="45"/>
  <c r="O23" i="45"/>
  <c r="P23" i="45"/>
  <c r="O24" i="45"/>
  <c r="P24" i="45"/>
  <c r="O25" i="45"/>
  <c r="P25" i="45"/>
  <c r="O26" i="45"/>
  <c r="P26" i="45"/>
  <c r="O27" i="45"/>
  <c r="P27" i="45"/>
  <c r="O28" i="45"/>
  <c r="P28" i="45"/>
  <c r="O29" i="45"/>
  <c r="P29" i="45"/>
  <c r="O30" i="45"/>
  <c r="P30" i="45"/>
  <c r="O31" i="45"/>
  <c r="P31" i="45"/>
  <c r="P6" i="45"/>
  <c r="O6" i="45"/>
  <c r="M7" i="44"/>
  <c r="N7" i="44"/>
  <c r="M8" i="44"/>
  <c r="N8" i="44"/>
  <c r="M9" i="44"/>
  <c r="N9" i="44"/>
  <c r="M10" i="44"/>
  <c r="N10" i="44"/>
  <c r="M11" i="44"/>
  <c r="N11" i="44"/>
  <c r="M12" i="44"/>
  <c r="N12" i="44"/>
  <c r="M13" i="44"/>
  <c r="N13" i="44"/>
  <c r="M14" i="44"/>
  <c r="N14" i="44"/>
  <c r="M15" i="44"/>
  <c r="N15" i="44"/>
  <c r="M16" i="44"/>
  <c r="N16" i="44"/>
  <c r="M17" i="44"/>
  <c r="N17" i="44"/>
  <c r="M18" i="44"/>
  <c r="N18" i="44"/>
  <c r="M19" i="44"/>
  <c r="N19" i="44"/>
  <c r="M20" i="44"/>
  <c r="N20" i="44"/>
  <c r="M21" i="44"/>
  <c r="N21" i="44"/>
  <c r="M22" i="44"/>
  <c r="N22" i="44"/>
  <c r="M23" i="44"/>
  <c r="N23" i="44"/>
  <c r="M24" i="44"/>
  <c r="N24" i="44"/>
  <c r="M25" i="44"/>
  <c r="N25" i="44"/>
  <c r="M26" i="44"/>
  <c r="N26" i="44"/>
  <c r="M27" i="44"/>
  <c r="N27" i="44"/>
  <c r="M28" i="44"/>
  <c r="N28" i="44"/>
  <c r="M29" i="44"/>
  <c r="N29" i="44"/>
  <c r="M30" i="44"/>
  <c r="N30" i="44"/>
  <c r="M31" i="44"/>
  <c r="N31" i="44"/>
  <c r="N6" i="44"/>
  <c r="M6" i="44"/>
  <c r="K7" i="43"/>
  <c r="L7" i="43"/>
  <c r="K8" i="43"/>
  <c r="L8" i="43"/>
  <c r="K9" i="43"/>
  <c r="L9" i="43"/>
  <c r="K10" i="43"/>
  <c r="L10" i="43"/>
  <c r="K11" i="43"/>
  <c r="L11" i="43"/>
  <c r="K12" i="43"/>
  <c r="L12" i="43"/>
  <c r="K13" i="43"/>
  <c r="L13" i="43"/>
  <c r="K14" i="43"/>
  <c r="L14" i="43"/>
  <c r="K15" i="43"/>
  <c r="L15" i="43"/>
  <c r="K16" i="43"/>
  <c r="L16" i="43"/>
  <c r="K17" i="43"/>
  <c r="L17" i="43"/>
  <c r="K18" i="43"/>
  <c r="L18" i="43"/>
  <c r="K19" i="43"/>
  <c r="L19" i="43"/>
  <c r="K20" i="43"/>
  <c r="L20" i="43"/>
  <c r="K21" i="43"/>
  <c r="L21" i="43"/>
  <c r="K22" i="43"/>
  <c r="L22" i="43"/>
  <c r="K23" i="43"/>
  <c r="L23" i="43"/>
  <c r="K24" i="43"/>
  <c r="L24" i="43"/>
  <c r="K25" i="43"/>
  <c r="L25" i="43"/>
  <c r="K26" i="43"/>
  <c r="L26" i="43"/>
  <c r="K27" i="43"/>
  <c r="L27" i="43"/>
  <c r="K28" i="43"/>
  <c r="L28" i="43"/>
  <c r="K29" i="43"/>
  <c r="L29" i="43"/>
  <c r="K30" i="43"/>
  <c r="L30" i="43"/>
  <c r="K31" i="43"/>
  <c r="L31" i="43"/>
  <c r="L6" i="43"/>
  <c r="K6" i="43"/>
  <c r="D33" i="1"/>
  <c r="E33" i="1"/>
  <c r="F33" i="1"/>
  <c r="G33" i="1"/>
  <c r="H33" i="1"/>
  <c r="I33" i="1"/>
  <c r="J33" i="1"/>
  <c r="C33" i="1"/>
  <c r="J32" i="41" l="1"/>
  <c r="I32" i="41"/>
  <c r="H32" i="41"/>
  <c r="G32" i="41"/>
  <c r="E32" i="41"/>
  <c r="D32" i="41"/>
  <c r="C32" i="41"/>
  <c r="K31" i="41"/>
  <c r="F31" i="41"/>
  <c r="J30" i="41"/>
  <c r="I30" i="41"/>
  <c r="H30" i="41"/>
  <c r="G30" i="41"/>
  <c r="E30" i="41"/>
  <c r="D30" i="41"/>
  <c r="C30" i="41"/>
  <c r="K29" i="41"/>
  <c r="F29" i="41"/>
  <c r="J28" i="41"/>
  <c r="I28" i="41"/>
  <c r="H28" i="41"/>
  <c r="G28" i="41"/>
  <c r="E28" i="41"/>
  <c r="D28" i="41"/>
  <c r="C28" i="41"/>
  <c r="K27" i="41"/>
  <c r="F27" i="41"/>
  <c r="K26" i="41"/>
  <c r="F26" i="41"/>
  <c r="K25" i="41"/>
  <c r="F25" i="41"/>
  <c r="K24" i="41"/>
  <c r="F24" i="41"/>
  <c r="K23" i="41"/>
  <c r="F23" i="41"/>
  <c r="K22" i="41"/>
  <c r="F22" i="41"/>
  <c r="K21" i="41"/>
  <c r="F21" i="41"/>
  <c r="K20" i="41"/>
  <c r="F20" i="41"/>
  <c r="J19" i="41"/>
  <c r="I19" i="41"/>
  <c r="H19" i="41"/>
  <c r="G19" i="41"/>
  <c r="E19" i="41"/>
  <c r="D19" i="41"/>
  <c r="C19" i="41"/>
  <c r="K18" i="41"/>
  <c r="F18" i="41"/>
  <c r="K17" i="41"/>
  <c r="F17" i="41"/>
  <c r="K16" i="41"/>
  <c r="F16" i="41"/>
  <c r="K15" i="41"/>
  <c r="F15" i="41"/>
  <c r="K14" i="41"/>
  <c r="F14" i="41"/>
  <c r="K13" i="41"/>
  <c r="F13" i="41"/>
  <c r="K12" i="41"/>
  <c r="F12" i="41"/>
  <c r="K10" i="41"/>
  <c r="F10" i="41"/>
  <c r="K8" i="41"/>
  <c r="F8" i="41"/>
  <c r="K7" i="41"/>
  <c r="F7" i="41"/>
  <c r="K6" i="41"/>
  <c r="F6" i="41"/>
  <c r="P8" i="32"/>
  <c r="Q8" i="32"/>
  <c r="P9" i="32"/>
  <c r="Q9" i="32"/>
  <c r="P10" i="32"/>
  <c r="Q10" i="32"/>
  <c r="P11" i="32"/>
  <c r="Q11" i="32"/>
  <c r="P12" i="32"/>
  <c r="Q12" i="32"/>
  <c r="P13" i="32"/>
  <c r="Q13" i="32"/>
  <c r="P14" i="32"/>
  <c r="Q14" i="32"/>
  <c r="P15" i="32"/>
  <c r="Q15" i="32"/>
  <c r="P16" i="32"/>
  <c r="Q16" i="32"/>
  <c r="P17" i="32"/>
  <c r="Q17" i="32"/>
  <c r="P18" i="32"/>
  <c r="Q18" i="32"/>
  <c r="P19" i="32"/>
  <c r="Q19" i="32"/>
  <c r="P20" i="32"/>
  <c r="Q20" i="32"/>
  <c r="P21" i="32"/>
  <c r="Q21" i="32"/>
  <c r="P22" i="32"/>
  <c r="Q22" i="32"/>
  <c r="P23" i="32"/>
  <c r="Q23" i="32"/>
  <c r="P24" i="32"/>
  <c r="Q24" i="32"/>
  <c r="P25" i="32"/>
  <c r="Q25" i="32"/>
  <c r="P26" i="32"/>
  <c r="Q26" i="32"/>
  <c r="P27" i="32"/>
  <c r="Q27" i="32"/>
  <c r="P28" i="32"/>
  <c r="Q28" i="32"/>
  <c r="P29" i="32"/>
  <c r="Q29" i="32"/>
  <c r="P30" i="32"/>
  <c r="Q30" i="32"/>
  <c r="P31" i="32"/>
  <c r="P32" i="32" s="1"/>
  <c r="Q31" i="32"/>
  <c r="Q32" i="32" s="1"/>
  <c r="Q7" i="32"/>
  <c r="K8" i="32"/>
  <c r="L8" i="32"/>
  <c r="K19" i="32"/>
  <c r="K33" i="32" s="1"/>
  <c r="L19" i="32"/>
  <c r="E33" i="41" l="1"/>
  <c r="C33" i="41"/>
  <c r="J33" i="41"/>
  <c r="F30" i="41"/>
  <c r="G33" i="41"/>
  <c r="D33" i="41"/>
  <c r="I33" i="41"/>
  <c r="F32" i="41"/>
  <c r="K32" i="41"/>
  <c r="K30" i="41"/>
  <c r="K28" i="41"/>
  <c r="F28" i="41"/>
  <c r="K19" i="41"/>
  <c r="F19" i="41"/>
  <c r="H33" i="41"/>
  <c r="F33" i="41" l="1"/>
  <c r="K33" i="41"/>
  <c r="A29" i="30"/>
  <c r="A30" i="30"/>
  <c r="A31" i="30"/>
  <c r="A32" i="30"/>
  <c r="A33" i="30"/>
  <c r="A34" i="30"/>
  <c r="A35" i="30"/>
  <c r="A36" i="30"/>
  <c r="A37" i="30"/>
  <c r="A38" i="30"/>
  <c r="A40" i="30"/>
  <c r="A41" i="30"/>
  <c r="A42" i="30"/>
  <c r="A39" i="30"/>
  <c r="O33" i="32"/>
  <c r="N33" i="32"/>
  <c r="J33" i="32"/>
  <c r="I33" i="32"/>
  <c r="E33" i="32"/>
  <c r="D33" i="32"/>
  <c r="V32" i="32"/>
  <c r="U32" i="32"/>
  <c r="O32" i="32"/>
  <c r="R32" i="32" s="1"/>
  <c r="N32" i="32"/>
  <c r="J32" i="32"/>
  <c r="M32" i="32" s="1"/>
  <c r="I32" i="32"/>
  <c r="E32" i="32"/>
  <c r="D32" i="32"/>
  <c r="C32" i="32"/>
  <c r="V31" i="32"/>
  <c r="U31" i="32"/>
  <c r="O31" i="32"/>
  <c r="R31" i="32" s="1"/>
  <c r="N31" i="32"/>
  <c r="J31" i="32"/>
  <c r="M31" i="32" s="1"/>
  <c r="I31" i="32"/>
  <c r="E31" i="32"/>
  <c r="D31" i="32"/>
  <c r="V30" i="32"/>
  <c r="U30" i="32"/>
  <c r="O30" i="32"/>
  <c r="R30" i="32" s="1"/>
  <c r="N30" i="32"/>
  <c r="J30" i="32"/>
  <c r="M30" i="32" s="1"/>
  <c r="I30" i="32"/>
  <c r="E30" i="32"/>
  <c r="H30" i="32" s="1"/>
  <c r="D30" i="32"/>
  <c r="C30" i="32"/>
  <c r="V29" i="32"/>
  <c r="U29" i="32"/>
  <c r="O29" i="32"/>
  <c r="R29" i="32" s="1"/>
  <c r="N29" i="32"/>
  <c r="J29" i="32"/>
  <c r="M29" i="32" s="1"/>
  <c r="I29" i="32"/>
  <c r="E29" i="32"/>
  <c r="H29" i="32" s="1"/>
  <c r="D29" i="32"/>
  <c r="V28" i="32"/>
  <c r="U28" i="32"/>
  <c r="O28" i="32"/>
  <c r="R28" i="32" s="1"/>
  <c r="N28" i="32"/>
  <c r="J28" i="32"/>
  <c r="M28" i="32" s="1"/>
  <c r="I28" i="32"/>
  <c r="E28" i="32"/>
  <c r="D28" i="32"/>
  <c r="C28" i="32"/>
  <c r="V27" i="32"/>
  <c r="U27" i="32"/>
  <c r="O27" i="32"/>
  <c r="R27" i="32" s="1"/>
  <c r="N27" i="32"/>
  <c r="J27" i="32"/>
  <c r="M27" i="32" s="1"/>
  <c r="I27" i="32"/>
  <c r="E27" i="32"/>
  <c r="D27" i="32"/>
  <c r="V26" i="32"/>
  <c r="U26" i="32"/>
  <c r="O26" i="32"/>
  <c r="R26" i="32" s="1"/>
  <c r="N26" i="32"/>
  <c r="J26" i="32"/>
  <c r="M26" i="32" s="1"/>
  <c r="I26" i="32"/>
  <c r="E26" i="32"/>
  <c r="H26" i="32" s="1"/>
  <c r="D26" i="32"/>
  <c r="V25" i="32"/>
  <c r="U25" i="32"/>
  <c r="O25" i="32"/>
  <c r="R25" i="32" s="1"/>
  <c r="N25" i="32"/>
  <c r="J25" i="32"/>
  <c r="M25" i="32" s="1"/>
  <c r="I25" i="32"/>
  <c r="E25" i="32"/>
  <c r="D25" i="32"/>
  <c r="V24" i="32"/>
  <c r="U24" i="32"/>
  <c r="O24" i="32"/>
  <c r="R24" i="32" s="1"/>
  <c r="N24" i="32"/>
  <c r="J24" i="32"/>
  <c r="M24" i="32" s="1"/>
  <c r="I24" i="32"/>
  <c r="E24" i="32"/>
  <c r="D24" i="32"/>
  <c r="V23" i="32"/>
  <c r="U23" i="32"/>
  <c r="O23" i="32"/>
  <c r="R23" i="32" s="1"/>
  <c r="N23" i="32"/>
  <c r="J23" i="32"/>
  <c r="M23" i="32" s="1"/>
  <c r="I23" i="32"/>
  <c r="E23" i="32"/>
  <c r="D23" i="32"/>
  <c r="V22" i="32"/>
  <c r="U22" i="32"/>
  <c r="O22" i="32"/>
  <c r="R22" i="32" s="1"/>
  <c r="N22" i="32"/>
  <c r="J22" i="32"/>
  <c r="M22" i="32" s="1"/>
  <c r="I22" i="32"/>
  <c r="E22" i="32"/>
  <c r="H22" i="32" s="1"/>
  <c r="D22" i="32"/>
  <c r="V21" i="32"/>
  <c r="U21" i="32"/>
  <c r="O21" i="32"/>
  <c r="R21" i="32" s="1"/>
  <c r="N21" i="32"/>
  <c r="J21" i="32"/>
  <c r="M21" i="32" s="1"/>
  <c r="I21" i="32"/>
  <c r="E21" i="32"/>
  <c r="D21" i="32"/>
  <c r="V20" i="32"/>
  <c r="U20" i="32"/>
  <c r="O20" i="32"/>
  <c r="R20" i="32" s="1"/>
  <c r="N20" i="32"/>
  <c r="J20" i="32"/>
  <c r="M20" i="32" s="1"/>
  <c r="I20" i="32"/>
  <c r="E20" i="32"/>
  <c r="H20" i="32" s="1"/>
  <c r="D20" i="32"/>
  <c r="Q33" i="32"/>
  <c r="P33" i="32"/>
  <c r="O19" i="32"/>
  <c r="N19" i="32"/>
  <c r="L33" i="32"/>
  <c r="J19" i="32"/>
  <c r="I19" i="32"/>
  <c r="E19" i="32"/>
  <c r="D19" i="32"/>
  <c r="C19" i="32"/>
  <c r="V18" i="32"/>
  <c r="U18" i="32"/>
  <c r="O18" i="32"/>
  <c r="R18" i="32" s="1"/>
  <c r="N18" i="32"/>
  <c r="J18" i="32"/>
  <c r="M18" i="32" s="1"/>
  <c r="I18" i="32"/>
  <c r="E18" i="32"/>
  <c r="D18" i="32"/>
  <c r="V17" i="32"/>
  <c r="U17" i="32"/>
  <c r="O17" i="32"/>
  <c r="R17" i="32" s="1"/>
  <c r="N17" i="32"/>
  <c r="J17" i="32"/>
  <c r="M17" i="32" s="1"/>
  <c r="I17" i="32"/>
  <c r="E17" i="32"/>
  <c r="H17" i="32" s="1"/>
  <c r="D17" i="32"/>
  <c r="V16" i="32"/>
  <c r="U16" i="32"/>
  <c r="O16" i="32"/>
  <c r="R16" i="32" s="1"/>
  <c r="N16" i="32"/>
  <c r="J16" i="32"/>
  <c r="M16" i="32" s="1"/>
  <c r="I16" i="32"/>
  <c r="E16" i="32"/>
  <c r="D16" i="32"/>
  <c r="V15" i="32"/>
  <c r="U15" i="32"/>
  <c r="O15" i="32"/>
  <c r="R15" i="32" s="1"/>
  <c r="N15" i="32"/>
  <c r="J15" i="32"/>
  <c r="M15" i="32" s="1"/>
  <c r="I15" i="32"/>
  <c r="E15" i="32"/>
  <c r="D15" i="32"/>
  <c r="V14" i="32"/>
  <c r="U14" i="32"/>
  <c r="O14" i="32"/>
  <c r="R14" i="32" s="1"/>
  <c r="N14" i="32"/>
  <c r="J14" i="32"/>
  <c r="M14" i="32" s="1"/>
  <c r="I14" i="32"/>
  <c r="E14" i="32"/>
  <c r="D14" i="32"/>
  <c r="V13" i="32"/>
  <c r="U13" i="32"/>
  <c r="O13" i="32"/>
  <c r="R13" i="32" s="1"/>
  <c r="N13" i="32"/>
  <c r="J13" i="32"/>
  <c r="M13" i="32" s="1"/>
  <c r="I13" i="32"/>
  <c r="E13" i="32"/>
  <c r="H13" i="32" s="1"/>
  <c r="D13" i="32"/>
  <c r="V12" i="32"/>
  <c r="U12" i="32"/>
  <c r="O12" i="32"/>
  <c r="R12" i="32" s="1"/>
  <c r="N12" i="32"/>
  <c r="J12" i="32"/>
  <c r="M12" i="32" s="1"/>
  <c r="I12" i="32"/>
  <c r="E12" i="32"/>
  <c r="H12" i="32" s="1"/>
  <c r="D12" i="32"/>
  <c r="V11" i="32"/>
  <c r="U11" i="32"/>
  <c r="O11" i="32"/>
  <c r="R11" i="32" s="1"/>
  <c r="N11" i="32"/>
  <c r="J11" i="32"/>
  <c r="M11" i="32" s="1"/>
  <c r="I11" i="32"/>
  <c r="E11" i="32"/>
  <c r="H11" i="32" s="1"/>
  <c r="D11" i="32"/>
  <c r="V10" i="32"/>
  <c r="U10" i="32"/>
  <c r="O10" i="32"/>
  <c r="R10" i="32" s="1"/>
  <c r="N10" i="32"/>
  <c r="J10" i="32"/>
  <c r="M10" i="32" s="1"/>
  <c r="I10" i="32"/>
  <c r="E10" i="32"/>
  <c r="H10" i="32" s="1"/>
  <c r="D10" i="32"/>
  <c r="V9" i="32"/>
  <c r="U9" i="32"/>
  <c r="O9" i="32"/>
  <c r="R9" i="32" s="1"/>
  <c r="N9" i="32"/>
  <c r="J9" i="32"/>
  <c r="M9" i="32" s="1"/>
  <c r="I9" i="32"/>
  <c r="E9" i="32"/>
  <c r="D9" i="32"/>
  <c r="V8" i="32"/>
  <c r="U8" i="32"/>
  <c r="O8" i="32"/>
  <c r="R8" i="32" s="1"/>
  <c r="N8" i="32"/>
  <c r="J8" i="32"/>
  <c r="M8" i="32" s="1"/>
  <c r="I8" i="32"/>
  <c r="E8" i="32"/>
  <c r="D8" i="32"/>
  <c r="V7" i="32"/>
  <c r="U7" i="32"/>
  <c r="O7" i="32"/>
  <c r="R7" i="32" s="1"/>
  <c r="N7" i="32"/>
  <c r="J7" i="32"/>
  <c r="M7" i="32" s="1"/>
  <c r="I7" i="32"/>
  <c r="E7" i="32"/>
  <c r="H7" i="32" s="1"/>
  <c r="D7" i="32"/>
  <c r="I7" i="31"/>
  <c r="J7" i="31"/>
  <c r="I8" i="31"/>
  <c r="J8" i="31"/>
  <c r="I9" i="31"/>
  <c r="J9" i="31"/>
  <c r="I10" i="31"/>
  <c r="J10" i="31"/>
  <c r="I11" i="31"/>
  <c r="J11" i="31"/>
  <c r="I12" i="31"/>
  <c r="J12" i="31"/>
  <c r="I13" i="31"/>
  <c r="J13" i="31"/>
  <c r="I14" i="31"/>
  <c r="J14" i="31"/>
  <c r="I15" i="31"/>
  <c r="J15" i="31"/>
  <c r="I16" i="31"/>
  <c r="J16" i="31"/>
  <c r="I17" i="31"/>
  <c r="J17" i="31"/>
  <c r="I18" i="31"/>
  <c r="J18" i="31"/>
  <c r="I19" i="31"/>
  <c r="J19" i="31"/>
  <c r="I20" i="31"/>
  <c r="J20" i="31"/>
  <c r="I21" i="31"/>
  <c r="J21" i="31"/>
  <c r="I22" i="31"/>
  <c r="J22" i="31"/>
  <c r="I23" i="31"/>
  <c r="J23" i="31"/>
  <c r="I24" i="31"/>
  <c r="J24" i="31"/>
  <c r="I25" i="31"/>
  <c r="J25" i="31"/>
  <c r="I26" i="31"/>
  <c r="J26" i="31"/>
  <c r="I27" i="31"/>
  <c r="J27" i="31"/>
  <c r="I28" i="31"/>
  <c r="J28" i="31"/>
  <c r="I29" i="31"/>
  <c r="J29" i="31"/>
  <c r="I30" i="31"/>
  <c r="J30" i="31"/>
  <c r="I32" i="31"/>
  <c r="J32" i="31"/>
  <c r="J6" i="31"/>
  <c r="I6" i="31"/>
  <c r="H31" i="31"/>
  <c r="G31" i="31"/>
  <c r="F31" i="31"/>
  <c r="E31" i="31"/>
  <c r="D31" i="31"/>
  <c r="J31" i="31" s="1"/>
  <c r="C31" i="31"/>
  <c r="I31" i="31" s="1"/>
  <c r="T8" i="32" l="1"/>
  <c r="W8" i="32" s="1"/>
  <c r="R33" i="32"/>
  <c r="C33" i="32"/>
  <c r="T32" i="32"/>
  <c r="W32" i="32" s="1"/>
  <c r="S19" i="32"/>
  <c r="T14" i="32"/>
  <c r="W14" i="32" s="1"/>
  <c r="T16" i="32"/>
  <c r="W16" i="32" s="1"/>
  <c r="S11" i="32"/>
  <c r="S12" i="32"/>
  <c r="S14" i="32"/>
  <c r="T27" i="32"/>
  <c r="W27" i="32" s="1"/>
  <c r="S28" i="32"/>
  <c r="T28" i="32"/>
  <c r="W28" i="32" s="1"/>
  <c r="H16" i="32"/>
  <c r="S10" i="32"/>
  <c r="S16" i="32"/>
  <c r="T18" i="32"/>
  <c r="W18" i="32" s="1"/>
  <c r="S31" i="32"/>
  <c r="T10" i="32"/>
  <c r="W10" i="32" s="1"/>
  <c r="S18" i="32"/>
  <c r="T23" i="32"/>
  <c r="W23" i="32" s="1"/>
  <c r="T24" i="32"/>
  <c r="W24" i="32" s="1"/>
  <c r="T33" i="32"/>
  <c r="T31" i="32"/>
  <c r="W31" i="32" s="1"/>
  <c r="H31" i="32"/>
  <c r="S8" i="32"/>
  <c r="S23" i="32"/>
  <c r="H24" i="32"/>
  <c r="S27" i="32"/>
  <c r="T9" i="32"/>
  <c r="W9" i="32" s="1"/>
  <c r="H14" i="32"/>
  <c r="T15" i="32"/>
  <c r="W15" i="32" s="1"/>
  <c r="H18" i="32"/>
  <c r="S33" i="32"/>
  <c r="T12" i="32"/>
  <c r="W12" i="32" s="1"/>
  <c r="T20" i="32"/>
  <c r="W20" i="32" s="1"/>
  <c r="H8" i="32"/>
  <c r="T19" i="32"/>
  <c r="S20" i="32"/>
  <c r="T21" i="32"/>
  <c r="W21" i="32" s="1"/>
  <c r="S24" i="32"/>
  <c r="T25" i="32"/>
  <c r="W25" i="32" s="1"/>
  <c r="H28" i="32"/>
  <c r="S30" i="32"/>
  <c r="M33" i="32"/>
  <c r="S9" i="32"/>
  <c r="S21" i="32"/>
  <c r="T22" i="32"/>
  <c r="W22" i="32" s="1"/>
  <c r="S25" i="32"/>
  <c r="T26" i="32"/>
  <c r="W26" i="32" s="1"/>
  <c r="V33" i="32"/>
  <c r="H33" i="32"/>
  <c r="U33" i="32"/>
  <c r="T13" i="32"/>
  <c r="W13" i="32" s="1"/>
  <c r="S7" i="32"/>
  <c r="S13" i="32"/>
  <c r="S15" i="32"/>
  <c r="S17" i="32"/>
  <c r="S29" i="32"/>
  <c r="T30" i="32"/>
  <c r="W30" i="32" s="1"/>
  <c r="S32" i="32"/>
  <c r="H9" i="32"/>
  <c r="H15" i="32"/>
  <c r="H32" i="32"/>
  <c r="H19" i="32"/>
  <c r="R19" i="32"/>
  <c r="V19" i="32"/>
  <c r="H21" i="32"/>
  <c r="H23" i="32"/>
  <c r="H25" i="32"/>
  <c r="H27" i="32"/>
  <c r="T17" i="32"/>
  <c r="W17" i="32" s="1"/>
  <c r="S22" i="32"/>
  <c r="S26" i="32"/>
  <c r="T29" i="32"/>
  <c r="W29" i="32" s="1"/>
  <c r="T7" i="32"/>
  <c r="W7" i="32" s="1"/>
  <c r="T11" i="32"/>
  <c r="W11" i="32" s="1"/>
  <c r="U19" i="32"/>
  <c r="M19" i="32"/>
  <c r="W33" i="32" l="1"/>
  <c r="W19" i="32"/>
  <c r="A28" i="30"/>
  <c r="A27" i="30"/>
  <c r="A5" i="30"/>
  <c r="A4" i="30"/>
  <c r="A3" i="30"/>
  <c r="D33" i="2" l="1"/>
  <c r="E33" i="2"/>
  <c r="F33" i="2"/>
  <c r="G33" i="2"/>
  <c r="H33" i="2"/>
  <c r="I33" i="2"/>
  <c r="C33" i="2"/>
  <c r="E11" i="28"/>
  <c r="H16" i="28"/>
  <c r="G14" i="28"/>
  <c r="E10" i="28"/>
  <c r="H8" i="28"/>
  <c r="E6" i="28"/>
  <c r="J33" i="26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K33" i="2" s="1"/>
  <c r="L31" i="2"/>
  <c r="L33" i="2" s="1"/>
  <c r="L6" i="2"/>
  <c r="K6" i="2"/>
  <c r="K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K33" i="1" s="1"/>
  <c r="L31" i="1"/>
  <c r="L33" i="1" s="1"/>
  <c r="L6" i="1"/>
  <c r="I33" i="28"/>
  <c r="H33" i="28"/>
  <c r="I32" i="28"/>
  <c r="G32" i="28"/>
  <c r="F30" i="28"/>
  <c r="I29" i="28"/>
  <c r="H29" i="28"/>
  <c r="H30" i="28" s="1"/>
  <c r="H31" i="28" s="1"/>
  <c r="G29" i="28"/>
  <c r="E29" i="28"/>
  <c r="F28" i="28"/>
  <c r="I27" i="28"/>
  <c r="H27" i="28"/>
  <c r="H28" i="28" s="1"/>
  <c r="G27" i="28"/>
  <c r="E27" i="28"/>
  <c r="F26" i="28"/>
  <c r="D26" i="28"/>
  <c r="I25" i="28"/>
  <c r="H25" i="28"/>
  <c r="G25" i="28"/>
  <c r="E25" i="28"/>
  <c r="I24" i="28"/>
  <c r="G24" i="28"/>
  <c r="E24" i="28"/>
  <c r="I23" i="28"/>
  <c r="G23" i="28"/>
  <c r="E23" i="28"/>
  <c r="I22" i="28"/>
  <c r="H22" i="28"/>
  <c r="G22" i="28"/>
  <c r="E22" i="28"/>
  <c r="I21" i="28"/>
  <c r="H21" i="28"/>
  <c r="G21" i="28"/>
  <c r="E21" i="28"/>
  <c r="I20" i="28"/>
  <c r="H20" i="28"/>
  <c r="G20" i="28"/>
  <c r="E20" i="28"/>
  <c r="I19" i="28"/>
  <c r="G19" i="28"/>
  <c r="E19" i="28"/>
  <c r="I18" i="28"/>
  <c r="H18" i="28"/>
  <c r="G18" i="28"/>
  <c r="E18" i="28"/>
  <c r="F17" i="28"/>
  <c r="D17" i="28"/>
  <c r="C31" i="28"/>
  <c r="I16" i="28"/>
  <c r="G16" i="28"/>
  <c r="I15" i="28"/>
  <c r="G15" i="28"/>
  <c r="E15" i="28"/>
  <c r="I14" i="28"/>
  <c r="I13" i="28"/>
  <c r="G13" i="28"/>
  <c r="E13" i="28"/>
  <c r="I12" i="28"/>
  <c r="G12" i="28"/>
  <c r="E12" i="28"/>
  <c r="I11" i="28"/>
  <c r="G11" i="28"/>
  <c r="I10" i="28"/>
  <c r="G10" i="28"/>
  <c r="I9" i="28"/>
  <c r="G9" i="28"/>
  <c r="E9" i="28"/>
  <c r="I8" i="28"/>
  <c r="G8" i="28"/>
  <c r="E8" i="28"/>
  <c r="I7" i="28"/>
  <c r="H7" i="28"/>
  <c r="G7" i="28"/>
  <c r="E7" i="28"/>
  <c r="I6" i="28"/>
  <c r="G6" i="28"/>
  <c r="I5" i="28"/>
  <c r="H5" i="28"/>
  <c r="G5" i="28"/>
  <c r="E5" i="28"/>
  <c r="K33" i="26" l="1"/>
  <c r="G33" i="26"/>
  <c r="D31" i="28"/>
  <c r="G31" i="28" s="1"/>
  <c r="D34" i="28"/>
  <c r="F31" i="28"/>
  <c r="I31" i="28" s="1"/>
  <c r="E14" i="28"/>
  <c r="H6" i="28"/>
  <c r="E16" i="28"/>
  <c r="E28" i="28"/>
  <c r="E32" i="28"/>
  <c r="H26" i="28"/>
  <c r="E33" i="28"/>
  <c r="I17" i="28"/>
  <c r="E26" i="28"/>
  <c r="G33" i="28"/>
  <c r="I28" i="28"/>
  <c r="G30" i="28"/>
  <c r="C34" i="28"/>
  <c r="G26" i="28"/>
  <c r="G28" i="28"/>
  <c r="H17" i="28"/>
  <c r="I30" i="28"/>
  <c r="G17" i="28"/>
  <c r="I26" i="28"/>
  <c r="E30" i="28"/>
  <c r="F34" i="28"/>
  <c r="E17" i="28" l="1"/>
  <c r="E31" i="28" s="1"/>
  <c r="G34" i="28"/>
  <c r="I34" i="28"/>
  <c r="H34" i="28"/>
  <c r="E34" i="28"/>
</calcChain>
</file>

<file path=xl/sharedStrings.xml><?xml version="1.0" encoding="utf-8"?>
<sst xmlns="http://schemas.openxmlformats.org/spreadsheetml/2006/main" count="5216" uniqueCount="951">
  <si>
    <t>Sl No.</t>
  </si>
  <si>
    <t>Bank Name</t>
  </si>
  <si>
    <t>Ancillary No</t>
  </si>
  <si>
    <t>BOB</t>
  </si>
  <si>
    <t>BOI</t>
  </si>
  <si>
    <t>BOM</t>
  </si>
  <si>
    <t>CAN</t>
  </si>
  <si>
    <t>CBI</t>
  </si>
  <si>
    <t>IND</t>
  </si>
  <si>
    <t>IOB</t>
  </si>
  <si>
    <t>PNB</t>
  </si>
  <si>
    <t>PSB</t>
  </si>
  <si>
    <t>SBI</t>
  </si>
  <si>
    <t>UCO</t>
  </si>
  <si>
    <t>UNI</t>
  </si>
  <si>
    <t>Public</t>
  </si>
  <si>
    <t>Total</t>
  </si>
  <si>
    <t>AXIS</t>
  </si>
  <si>
    <t>HDFC</t>
  </si>
  <si>
    <t>ICICI</t>
  </si>
  <si>
    <t>IDBI</t>
  </si>
  <si>
    <t>INDUS</t>
  </si>
  <si>
    <t>NESFB</t>
  </si>
  <si>
    <t>YES</t>
  </si>
  <si>
    <t>Private</t>
  </si>
  <si>
    <t>APRB</t>
  </si>
  <si>
    <t>RRB</t>
  </si>
  <si>
    <t>APSCB</t>
  </si>
  <si>
    <t>Grand</t>
  </si>
  <si>
    <t>Micro No</t>
  </si>
  <si>
    <t>Small No</t>
  </si>
  <si>
    <t>Medium No</t>
  </si>
  <si>
    <t>Other MSME No</t>
  </si>
  <si>
    <t>(Rs. In Lakhs)</t>
  </si>
  <si>
    <t>BAND</t>
  </si>
  <si>
    <t>Others under MSMEs Ac</t>
  </si>
  <si>
    <t>BANDH</t>
  </si>
  <si>
    <t>Kishore Amt</t>
  </si>
  <si>
    <t>Tarun Amt</t>
  </si>
  <si>
    <t>Rural No</t>
  </si>
  <si>
    <t>Urban No</t>
  </si>
  <si>
    <t>Male No</t>
  </si>
  <si>
    <t>Female No</t>
  </si>
  <si>
    <t>No of Zero Balance A/c</t>
  </si>
  <si>
    <t>Amt Deposits held in the A/c</t>
  </si>
  <si>
    <t>No of Rupay Card Issued</t>
  </si>
  <si>
    <t>No of Rupay Card Activated</t>
  </si>
  <si>
    <t>No of Aadhaar Seeded</t>
  </si>
  <si>
    <t>Enrolment under PMJJBY</t>
  </si>
  <si>
    <t>Enrolment under PMSBY</t>
  </si>
  <si>
    <t>Enrolment under APY</t>
  </si>
  <si>
    <t>No. of Female Account</t>
  </si>
  <si>
    <t>Sum of Female Amount</t>
  </si>
  <si>
    <t>No. of Male Account to SC</t>
  </si>
  <si>
    <t>Sum of Male Amount to SC</t>
  </si>
  <si>
    <t>No. of Male Account to ST</t>
  </si>
  <si>
    <t>Sum of Male Amount to ST</t>
  </si>
  <si>
    <t>Number of operative CASA</t>
  </si>
  <si>
    <t>Number of Aadhaar seeded CASA</t>
  </si>
  <si>
    <t>Number of Authenticated CASA</t>
  </si>
  <si>
    <t>SC Disb No</t>
  </si>
  <si>
    <t>SC Disb Amt</t>
  </si>
  <si>
    <t>SC O/S No</t>
  </si>
  <si>
    <t>SC O/S Amt</t>
  </si>
  <si>
    <t>ST Disb No</t>
  </si>
  <si>
    <t>ST Disb Amt</t>
  </si>
  <si>
    <t>ST O/S No</t>
  </si>
  <si>
    <t>ST O/S Amt</t>
  </si>
  <si>
    <t>OS No</t>
  </si>
  <si>
    <t>OS Amt</t>
  </si>
  <si>
    <t>Disb No</t>
  </si>
  <si>
    <t>Disb Amt</t>
  </si>
  <si>
    <t>(Rs In Lakhs)</t>
  </si>
  <si>
    <t>Deposit Amount (D)</t>
  </si>
  <si>
    <t>Advances Amount (A)</t>
  </si>
  <si>
    <t>Credit Utilize (CU)</t>
  </si>
  <si>
    <t>Total Credit (TC)</t>
  </si>
  <si>
    <t>CDR1</t>
  </si>
  <si>
    <t>CDR2</t>
  </si>
  <si>
    <t>Investment Amount (I)</t>
  </si>
  <si>
    <t>TC + I</t>
  </si>
  <si>
    <t>CDR3</t>
  </si>
  <si>
    <t>All Banks</t>
  </si>
  <si>
    <t xml:space="preserve">(Amount in Rs.Lakhs) </t>
  </si>
  <si>
    <t>District Name</t>
  </si>
  <si>
    <t>Dep Rural</t>
  </si>
  <si>
    <t>Dep Semi-Urban</t>
  </si>
  <si>
    <t>Dep Urban</t>
  </si>
  <si>
    <t>Total Deposit</t>
  </si>
  <si>
    <t>Adv Rural</t>
  </si>
  <si>
    <t>Adv Semi-Urban</t>
  </si>
  <si>
    <t>Adv Urban</t>
  </si>
  <si>
    <t>Total Advances</t>
  </si>
  <si>
    <t>CDR Rural</t>
  </si>
  <si>
    <t>CDR Semi Urban</t>
  </si>
  <si>
    <t>CDR Urban</t>
  </si>
  <si>
    <t>ANJAW</t>
  </si>
  <si>
    <t>CHANGLANG</t>
  </si>
  <si>
    <t>DIBANGVALLEY</t>
  </si>
  <si>
    <t>EASTKAMENG</t>
  </si>
  <si>
    <t>EASTSIANG</t>
  </si>
  <si>
    <t>KAMLE</t>
  </si>
  <si>
    <t>KRADAADI</t>
  </si>
  <si>
    <t>KURUNGKUMEY</t>
  </si>
  <si>
    <t>LOHIT</t>
  </si>
  <si>
    <t>LONGDING</t>
  </si>
  <si>
    <t>LOWERDIBANGVALLEY</t>
  </si>
  <si>
    <t>LOWERSUBANSIRI</t>
  </si>
  <si>
    <t>NAMSAI</t>
  </si>
  <si>
    <t>PAKKEKESSANG</t>
  </si>
  <si>
    <t>PAPUMPARE</t>
  </si>
  <si>
    <t>SHIYOMI</t>
  </si>
  <si>
    <t>SIANG</t>
  </si>
  <si>
    <t>TAWANG</t>
  </si>
  <si>
    <t>TIRAP</t>
  </si>
  <si>
    <t>UPPERSIANG</t>
  </si>
  <si>
    <t>UPPERSUBANSIRI</t>
  </si>
  <si>
    <t>WESTKAMENG</t>
  </si>
  <si>
    <t>WESTSIANG</t>
  </si>
  <si>
    <t>Segregation of Advances of Arunachal Pradesh in the Year 2020-21</t>
  </si>
  <si>
    <t>Total Advance</t>
  </si>
  <si>
    <t xml:space="preserve">Non Priority Sector </t>
  </si>
  <si>
    <t>Weaker Advances Sector (WSA)</t>
  </si>
  <si>
    <t>PSA to Total Adv (%)</t>
  </si>
  <si>
    <t>WSA To PSA (%)</t>
  </si>
  <si>
    <t>WSA  to Total Adv (%)</t>
  </si>
  <si>
    <t>Public Total</t>
  </si>
  <si>
    <t>Private Total</t>
  </si>
  <si>
    <t>RRB Total</t>
  </si>
  <si>
    <t xml:space="preserve">APSCB Total </t>
  </si>
  <si>
    <t>NEDFi</t>
  </si>
  <si>
    <t>RIDF</t>
  </si>
  <si>
    <t>Grand Total</t>
  </si>
  <si>
    <t>Agri Total No.</t>
  </si>
  <si>
    <t>Agri Total Amt</t>
  </si>
  <si>
    <t>MSME Total No.</t>
  </si>
  <si>
    <t>MSME Total Amt</t>
  </si>
  <si>
    <t>Total PS No.</t>
  </si>
  <si>
    <t>Total PS Amt</t>
  </si>
  <si>
    <t>Priority Sector Advance (PSA)</t>
  </si>
  <si>
    <t>Banks</t>
  </si>
  <si>
    <t xml:space="preserve">CONTENTS </t>
  </si>
  <si>
    <t>SL NO.</t>
  </si>
  <si>
    <t>SUBJECT</t>
  </si>
  <si>
    <t xml:space="preserve">PAGE NO. </t>
  </si>
  <si>
    <t>Population pattern</t>
  </si>
  <si>
    <t xml:space="preserve">Economic indicators </t>
  </si>
  <si>
    <t>Abbreviations used in booklet</t>
  </si>
  <si>
    <t>State achievement versus national norms</t>
  </si>
  <si>
    <t xml:space="preserve">Branch Network </t>
  </si>
  <si>
    <t xml:space="preserve">Banking Profile </t>
  </si>
  <si>
    <t>Business &amp; CD Ratio: Bankwise</t>
  </si>
  <si>
    <t xml:space="preserve">Segregation of  Total Advances </t>
  </si>
  <si>
    <t xml:space="preserve">Performance under Education Loan </t>
  </si>
  <si>
    <t>Details of Weaker Sector Advances</t>
  </si>
  <si>
    <t>Details of Minority Sector Advances</t>
  </si>
  <si>
    <t xml:space="preserve">Performance on PMEGP </t>
  </si>
  <si>
    <t>Performance on PMMY (MUDRA)</t>
  </si>
  <si>
    <t>Bankwise progress under PMJDY</t>
  </si>
  <si>
    <t>Performance on Social Security Scheme</t>
  </si>
  <si>
    <t>Standup India Report</t>
  </si>
  <si>
    <t>NULM Achievement</t>
  </si>
  <si>
    <t>NRLM Details</t>
  </si>
  <si>
    <t>Digitization Details</t>
  </si>
  <si>
    <t>Data Seeding Details</t>
  </si>
  <si>
    <t>Financial Literacy Camps (FLC) Status</t>
  </si>
  <si>
    <t>DCC/DLRC Meetings Status</t>
  </si>
  <si>
    <t>ACP Outsatnding - Agriculture (Priority Sector)</t>
  </si>
  <si>
    <t>ACP Outsatnding - MSME (Priority Sector)</t>
  </si>
  <si>
    <t>ACP Disbursement - Other  (Priority Sector)</t>
  </si>
  <si>
    <t>ACP Disbursement - Agriculture (Priority Sector)</t>
  </si>
  <si>
    <t>ACP Disbursement - MSME (Priority Sector)</t>
  </si>
  <si>
    <t>ACP Outstanding - Other  (Priority Sector)</t>
  </si>
  <si>
    <t>Investment credit under Agriculture</t>
  </si>
  <si>
    <t>Finance to SC/ST Communities</t>
  </si>
  <si>
    <t>Government Sponsored Scheme Status</t>
  </si>
  <si>
    <t>Performance Under PMAY</t>
  </si>
  <si>
    <t>Finance to Women</t>
  </si>
  <si>
    <t>RRB total</t>
  </si>
  <si>
    <t>APSCB Total</t>
  </si>
  <si>
    <t>No.</t>
  </si>
  <si>
    <t>Amt.</t>
  </si>
  <si>
    <t>Amt</t>
  </si>
  <si>
    <t>Agri</t>
  </si>
  <si>
    <t>MSME</t>
  </si>
  <si>
    <t>Other Priority Sector</t>
  </si>
  <si>
    <t>Total Priority Sector</t>
  </si>
  <si>
    <t>(Amount in Rs. Lakhs))</t>
  </si>
  <si>
    <t>(Amt in lakhs)</t>
  </si>
  <si>
    <t>No. Br.</t>
  </si>
  <si>
    <t>Agri &amp; Allied Sector</t>
  </si>
  <si>
    <t>MSME Priority Sector</t>
  </si>
  <si>
    <t>Target</t>
  </si>
  <si>
    <t>Achieve</t>
  </si>
  <si>
    <t>Achieve%</t>
  </si>
  <si>
    <t>Pub Total</t>
  </si>
  <si>
    <t>Pvt Total</t>
  </si>
  <si>
    <t>ACP Target - Priority Sector</t>
  </si>
  <si>
    <t>Sanctioned No</t>
  </si>
  <si>
    <t>of which girl student Sanctioned No</t>
  </si>
  <si>
    <t>Sanctioned Amt</t>
  </si>
  <si>
    <t>of which girl student Sanctioned Amt</t>
  </si>
  <si>
    <t>of which girl student Disb No</t>
  </si>
  <si>
    <t>Disb. Amt</t>
  </si>
  <si>
    <t>of which girl student Disb Amt</t>
  </si>
  <si>
    <t>of which girl student OS No</t>
  </si>
  <si>
    <t>of which girl student OS Amt</t>
  </si>
  <si>
    <t>(Amount in Rs.Lakhs)</t>
  </si>
  <si>
    <t xml:space="preserve">Crop Loan </t>
  </si>
  <si>
    <t xml:space="preserve"> Amt</t>
  </si>
  <si>
    <t xml:space="preserve">Water Resource </t>
  </si>
  <si>
    <t>Animal Husbandry</t>
  </si>
  <si>
    <t>Fishery</t>
  </si>
  <si>
    <t xml:space="preserve">Farm Credit Others </t>
  </si>
  <si>
    <t xml:space="preserve">Agri. Infrastructure </t>
  </si>
  <si>
    <t>Ancillary Activities</t>
  </si>
  <si>
    <t xml:space="preserve">Plantation &amp; Horticulture </t>
  </si>
  <si>
    <t xml:space="preserve">Farm Mechanization </t>
  </si>
  <si>
    <t>Total Agri Disbursement</t>
  </si>
  <si>
    <t xml:space="preserve">Forestry and Wasteland Dev. </t>
  </si>
  <si>
    <t>Micro TL</t>
  </si>
  <si>
    <t xml:space="preserve">Micro WC </t>
  </si>
  <si>
    <t xml:space="preserve">Small TL </t>
  </si>
  <si>
    <t>Small WC</t>
  </si>
  <si>
    <t>Medium TL</t>
  </si>
  <si>
    <t>Medium WC</t>
  </si>
  <si>
    <t xml:space="preserve">KVIC TL </t>
  </si>
  <si>
    <t xml:space="preserve">KVIC WC </t>
  </si>
  <si>
    <t>Total MSME Disbursement</t>
  </si>
  <si>
    <t xml:space="preserve">Export Credit </t>
  </si>
  <si>
    <t xml:space="preserve">Education (PS) </t>
  </si>
  <si>
    <t xml:space="preserve">Housing (PS) </t>
  </si>
  <si>
    <t>Social Infrastructure</t>
  </si>
  <si>
    <t xml:space="preserve">Renewable Energy </t>
  </si>
  <si>
    <t xml:space="preserve">Informal Credit </t>
  </si>
  <si>
    <t>DETAILS OF BRANCH NETWORK OF ARUNACHAL PRADESH</t>
  </si>
  <si>
    <t>Sl No</t>
  </si>
  <si>
    <t>Rural</t>
  </si>
  <si>
    <t>Semi Urban</t>
  </si>
  <si>
    <t>Urban</t>
  </si>
  <si>
    <t>Total(R+SU+U)</t>
  </si>
  <si>
    <t>BC</t>
  </si>
  <si>
    <t>ALB</t>
  </si>
  <si>
    <t>IPPB</t>
  </si>
  <si>
    <t>OBC</t>
  </si>
  <si>
    <t>SYN</t>
  </si>
  <si>
    <t>UBI</t>
  </si>
  <si>
    <t>(Rupees in Lakhs)</t>
  </si>
  <si>
    <t>Profile</t>
  </si>
  <si>
    <t>Public Banks</t>
  </si>
  <si>
    <t>Private Banks</t>
  </si>
  <si>
    <t>RRBs</t>
  </si>
  <si>
    <t>Co-op Banks</t>
  </si>
  <si>
    <t xml:space="preserve">NEDFi &amp; RIDF </t>
  </si>
  <si>
    <t xml:space="preserve">Total </t>
  </si>
  <si>
    <t>Branch Network</t>
  </si>
  <si>
    <t xml:space="preserve">Aggregate Deposits </t>
  </si>
  <si>
    <t>Aggregate Advances</t>
  </si>
  <si>
    <t xml:space="preserve">Priority sector Adv </t>
  </si>
  <si>
    <t xml:space="preserve">% to total adv </t>
  </si>
  <si>
    <t xml:space="preserve">Adv to Agriculture </t>
  </si>
  <si>
    <t xml:space="preserve">% to total Adv </t>
  </si>
  <si>
    <t xml:space="preserve">Adv to MSME Sector </t>
  </si>
  <si>
    <t xml:space="preserve">Adv to Other Priority Sector </t>
  </si>
  <si>
    <t>Last Quarter Data</t>
  </si>
  <si>
    <t>Total Weaker Section</t>
  </si>
  <si>
    <t>Bank</t>
  </si>
  <si>
    <t>No</t>
  </si>
  <si>
    <t xml:space="preserve">Total MSME  NPA </t>
  </si>
  <si>
    <t xml:space="preserve">Other MSME </t>
  </si>
  <si>
    <t xml:space="preserve">KVIC </t>
  </si>
  <si>
    <t>Medium</t>
  </si>
  <si>
    <t>Small</t>
  </si>
  <si>
    <t>Micro</t>
  </si>
  <si>
    <t>Inactive BCs</t>
  </si>
  <si>
    <t>RuPay card active in PMJDY</t>
  </si>
  <si>
    <t>First time active RuPay card</t>
  </si>
  <si>
    <t>Aadhaar Authenticated SB accounts</t>
  </si>
  <si>
    <t>RuPay card issued in KCC</t>
  </si>
  <si>
    <t>Districtwise Population Pattern: Sex-ratio, Density etc. of Arunachal Pradesh  : 2011 Census</t>
  </si>
  <si>
    <t>Sl. No.</t>
  </si>
  <si>
    <t>DISTRICT</t>
  </si>
  <si>
    <t>Population</t>
  </si>
  <si>
    <t>Sex Ratio per '000 males</t>
  </si>
  <si>
    <t>Density per Sq. Km.</t>
  </si>
  <si>
    <t>Scheduled Caste</t>
  </si>
  <si>
    <t>Scheduled Tribe</t>
  </si>
  <si>
    <t>Literacy %</t>
  </si>
  <si>
    <t>Average</t>
  </si>
  <si>
    <t>Male</t>
  </si>
  <si>
    <t>Female</t>
  </si>
  <si>
    <t>Tawang</t>
  </si>
  <si>
    <t>West Kameng</t>
  </si>
  <si>
    <t>East Kameng</t>
  </si>
  <si>
    <t>Papum pare</t>
  </si>
  <si>
    <t>Lower Subansiri</t>
  </si>
  <si>
    <t>Kurung Kumey</t>
  </si>
  <si>
    <t>Upper Subansiri</t>
  </si>
  <si>
    <t>West Siang</t>
  </si>
  <si>
    <t>60..76</t>
  </si>
  <si>
    <t>East Siang</t>
  </si>
  <si>
    <t>Upper Siang</t>
  </si>
  <si>
    <t>Dibang Valley</t>
  </si>
  <si>
    <t>Lower Dibang Valley</t>
  </si>
  <si>
    <t>Lohit</t>
  </si>
  <si>
    <t>Anjaw</t>
  </si>
  <si>
    <t>Chang lang</t>
  </si>
  <si>
    <t>Tirap</t>
  </si>
  <si>
    <t>TOTAL</t>
  </si>
  <si>
    <t>Selected economic indicators of Arunachal Pradesh</t>
  </si>
  <si>
    <t>Sl.</t>
  </si>
  <si>
    <t>Items</t>
  </si>
  <si>
    <t>Ref. Year</t>
  </si>
  <si>
    <t>Unit</t>
  </si>
  <si>
    <t>Particulars</t>
  </si>
  <si>
    <t>Geographical Area</t>
  </si>
  <si>
    <t>2011 Census</t>
  </si>
  <si>
    <t>Sq. Km.</t>
  </si>
  <si>
    <t>Actual</t>
  </si>
  <si>
    <t>Density</t>
  </si>
  <si>
    <t>-do-</t>
  </si>
  <si>
    <t>Persons per Sq. Km.</t>
  </si>
  <si>
    <t>Sex Ratio</t>
  </si>
  <si>
    <t>Females per '000 Males</t>
  </si>
  <si>
    <t>Percentage of Urban Population to the total population</t>
  </si>
  <si>
    <t>Percentage</t>
  </si>
  <si>
    <t>Decennial Growth Rate of population</t>
  </si>
  <si>
    <t>2001-2011</t>
  </si>
  <si>
    <t>Population Below Poverty Line (As per Planning Commission estimates)</t>
  </si>
  <si>
    <t>2009-2010</t>
  </si>
  <si>
    <t>(i) 66.95(T)</t>
  </si>
  <si>
    <t xml:space="preserve"> (ii) Male </t>
  </si>
  <si>
    <t>(ii) 73.69(M)</t>
  </si>
  <si>
    <t>(iii) Female</t>
  </si>
  <si>
    <t>(iii) 59.57(F)</t>
  </si>
  <si>
    <t>Gross State Domestic Product (GSDP) at factor cost :</t>
  </si>
  <si>
    <t>2009-10</t>
  </si>
  <si>
    <t>Rs. in crore</t>
  </si>
  <si>
    <t>(i) At current prices</t>
  </si>
  <si>
    <t>(ii) At constant (2004-05) prices</t>
  </si>
  <si>
    <t>Net  State Domestic Product (NSDP) at factor cost</t>
  </si>
  <si>
    <t>Per Capita NSDP</t>
  </si>
  <si>
    <t>Rupees</t>
  </si>
  <si>
    <t>51881</t>
  </si>
  <si>
    <t>Index of Agricultural Production (Base: Triennium ending 1981-82=100)</t>
  </si>
  <si>
    <t>2009-2010 (P)</t>
  </si>
  <si>
    <t>-</t>
  </si>
  <si>
    <t>Total cropped area</t>
  </si>
  <si>
    <t>2011 census</t>
  </si>
  <si>
    <t>Lakh ha</t>
  </si>
  <si>
    <t>Net area sown</t>
  </si>
  <si>
    <t>Index of Industrial Production (Base : 1993-94=100</t>
  </si>
  <si>
    <t>Post office per lakh population</t>
  </si>
  <si>
    <t>All scheduled commercial banks per lakh population</t>
  </si>
  <si>
    <t>June, 2013</t>
  </si>
  <si>
    <t>Nos.</t>
  </si>
  <si>
    <t>Employment on organized sector</t>
  </si>
  <si>
    <t>2010 (P)</t>
  </si>
  <si>
    <t>'000 Nos.</t>
  </si>
  <si>
    <t>(i) Public Sector</t>
  </si>
  <si>
    <t>20.</t>
  </si>
  <si>
    <t>(ii) Private Sector</t>
  </si>
  <si>
    <t>ABBREVIATIONS USED IN THE BOOK LET</t>
  </si>
  <si>
    <t>Sl.No.</t>
  </si>
  <si>
    <t>Abbreviation</t>
  </si>
  <si>
    <t>Expansion</t>
  </si>
  <si>
    <t>Allahabad Bank</t>
  </si>
  <si>
    <t>Axis Bank Limited</t>
  </si>
  <si>
    <t>Bank of Baroda</t>
  </si>
  <si>
    <t>Bank of India</t>
  </si>
  <si>
    <t>Bank of Maharastra</t>
  </si>
  <si>
    <t>Canara Bank</t>
  </si>
  <si>
    <t>Central Bank of India</t>
  </si>
  <si>
    <t>Housing Development Finance Corporation  Limited</t>
  </si>
  <si>
    <t>Industrial Credit and Investment Corporation of India</t>
  </si>
  <si>
    <t>Industrial Development Bank of India</t>
  </si>
  <si>
    <t>Indian Bank</t>
  </si>
  <si>
    <t>Indian Overseas Bank</t>
  </si>
  <si>
    <t>Indian Post Payment Bank</t>
  </si>
  <si>
    <t>Oriental Bank of Commerce</t>
  </si>
  <si>
    <t>Punjab National Bank</t>
  </si>
  <si>
    <t>State Bank of India</t>
  </si>
  <si>
    <t>Syndicate Bank</t>
  </si>
  <si>
    <t>United Bank of India</t>
  </si>
  <si>
    <t>UCO Bank</t>
  </si>
  <si>
    <t>Union Bank of India</t>
  </si>
  <si>
    <t>Yes Bank</t>
  </si>
  <si>
    <t>P&amp;S</t>
  </si>
  <si>
    <t>Punjab and Sind Bank</t>
  </si>
  <si>
    <t>Arunachal Pradesh State Co-op Apex Bank Ltd.</t>
  </si>
  <si>
    <t xml:space="preserve">Arunachal Pradesh Rural Bank </t>
  </si>
  <si>
    <t>ASCB</t>
  </si>
  <si>
    <t>All Scheduled Commercial Banks</t>
  </si>
  <si>
    <t>Regional Rural Bank</t>
  </si>
  <si>
    <t>North Eastern Development Finance Corporation Ltd.</t>
  </si>
  <si>
    <t>Rural Infrastructure Development Fund</t>
  </si>
  <si>
    <t>NABARD</t>
  </si>
  <si>
    <t xml:space="preserve">National Bank for Agriculture &amp; Rural Development </t>
  </si>
  <si>
    <t>ACP</t>
  </si>
  <si>
    <t>Annual Credit Plan</t>
  </si>
  <si>
    <t>CD Ratio</t>
  </si>
  <si>
    <t>Credit Deposit Ratio (in %)</t>
  </si>
  <si>
    <t>DRI Scheme</t>
  </si>
  <si>
    <t>Differential Rate of Interest Scheme</t>
  </si>
  <si>
    <t>STATE ACHIEVEMENT VERSUS NATIONAL NORMS</t>
  </si>
  <si>
    <t>PARAMETERS</t>
  </si>
  <si>
    <t xml:space="preserve">NATIONAL NORMS </t>
  </si>
  <si>
    <t>C D RATIO</t>
  </si>
  <si>
    <t>CREDIT+INVESTMENT RATIO</t>
  </si>
  <si>
    <t>PRIORITY SECTOR ADVANCES TO TOTAL ADVANCES</t>
  </si>
  <si>
    <t>AGRICULTURE ADVANCES TO TOTAL ADVANCES</t>
  </si>
  <si>
    <t xml:space="preserve">LENDING TO THE WEAKER SECTION </t>
  </si>
  <si>
    <t>Overal CD Ratio</t>
  </si>
  <si>
    <t>OPS Total No.</t>
  </si>
  <si>
    <t>OPS Total Amt</t>
  </si>
  <si>
    <t>BAN</t>
  </si>
  <si>
    <t xml:space="preserve"> No.</t>
  </si>
  <si>
    <t>Export</t>
  </si>
  <si>
    <t xml:space="preserve">Education PS </t>
  </si>
  <si>
    <t xml:space="preserve">Housing PS </t>
  </si>
  <si>
    <t xml:space="preserve">Social Infra </t>
  </si>
  <si>
    <t xml:space="preserve">Renewable </t>
  </si>
  <si>
    <t xml:space="preserve">Other PS </t>
  </si>
  <si>
    <t xml:space="preserve">OPS </t>
  </si>
  <si>
    <t>ACP NPA Outstanding (Priority Sector)</t>
  </si>
  <si>
    <t>KCCs for AH and Allied Activities</t>
  </si>
  <si>
    <t>Farm Production</t>
  </si>
  <si>
    <t>Dairy</t>
  </si>
  <si>
    <t xml:space="preserve">Farm Mechanisation </t>
  </si>
  <si>
    <t>Poultry</t>
  </si>
  <si>
    <t>Godown</t>
  </si>
  <si>
    <t>Clinic</t>
  </si>
  <si>
    <t>Other</t>
  </si>
  <si>
    <t>Total IC-Agri O/S</t>
  </si>
  <si>
    <t>Fisheries</t>
  </si>
  <si>
    <t xml:space="preserve">Rupay card activated </t>
  </si>
  <si>
    <t>AH KCC Disbursement</t>
  </si>
  <si>
    <t>AH KCC Outstanding</t>
  </si>
  <si>
    <t>AH KCC Rupay Card Activated</t>
  </si>
  <si>
    <t>Fishery KCC Disbursement</t>
  </si>
  <si>
    <t>Fishery KCC Outstanding</t>
  </si>
  <si>
    <t>Fishery KCC Rupay card activated</t>
  </si>
  <si>
    <t xml:space="preserve">Amt </t>
  </si>
  <si>
    <t>KCC Disbursement</t>
  </si>
  <si>
    <t>KCC Outstanding</t>
  </si>
  <si>
    <t>Sishu No.</t>
  </si>
  <si>
    <t>Sishu Amt</t>
  </si>
  <si>
    <t>Kishore No.</t>
  </si>
  <si>
    <t>Tarun No.</t>
  </si>
  <si>
    <t>Total Mudra No.</t>
  </si>
  <si>
    <t>Total Mudra Amt</t>
  </si>
  <si>
    <t>OS No.</t>
  </si>
  <si>
    <t>NPA No.</t>
  </si>
  <si>
    <t>NPA Amt</t>
  </si>
  <si>
    <t>Kishore</t>
  </si>
  <si>
    <t>Tarun</t>
  </si>
  <si>
    <t>Sishu</t>
  </si>
  <si>
    <t>Total Mudra</t>
  </si>
  <si>
    <t>DISBURSEMENT</t>
  </si>
  <si>
    <t>SEP - I</t>
  </si>
  <si>
    <t>SEP-GROUP</t>
  </si>
  <si>
    <t>SHG</t>
  </si>
  <si>
    <t xml:space="preserve">Women SHG </t>
  </si>
  <si>
    <t xml:space="preserve"> Target </t>
  </si>
  <si>
    <t xml:space="preserve"> Amt.</t>
  </si>
  <si>
    <t xml:space="preserve"> No. of Beneficiary</t>
  </si>
  <si>
    <t>No. of Beneficiary</t>
  </si>
  <si>
    <t>Current Year Disbursed under PMAY</t>
  </si>
  <si>
    <t xml:space="preserve">PMAY O/S </t>
  </si>
  <si>
    <t xml:space="preserve">Housing Loan (PS) O/S </t>
  </si>
  <si>
    <t xml:space="preserve">Housing Loan (NPS) O/S </t>
  </si>
  <si>
    <t xml:space="preserve">Rural Housing Loan O/S </t>
  </si>
  <si>
    <t xml:space="preserve">Housing Loan Eligible under PMAY O/S </t>
  </si>
  <si>
    <t xml:space="preserve">NRLM OS </t>
  </si>
  <si>
    <t>NRLM Irregular</t>
  </si>
  <si>
    <t>NRLM NPA</t>
  </si>
  <si>
    <t xml:space="preserve">NULM OS </t>
  </si>
  <si>
    <t>NULM NPA</t>
  </si>
  <si>
    <t>PMEGP OS</t>
  </si>
  <si>
    <t>PMEGP NPA</t>
  </si>
  <si>
    <t>SHG OS</t>
  </si>
  <si>
    <t>SHG NPA</t>
  </si>
  <si>
    <t>SUI OS</t>
  </si>
  <si>
    <t>SUI NPA</t>
  </si>
  <si>
    <t>NO.</t>
  </si>
  <si>
    <t>AMT</t>
  </si>
  <si>
    <t>Small and Marginal Farmers</t>
  </si>
  <si>
    <t>Scheduled Tribes</t>
  </si>
  <si>
    <t>Self Help Groups</t>
  </si>
  <si>
    <t>PMJDY</t>
  </si>
  <si>
    <t>Others</t>
  </si>
  <si>
    <t>Women Beneficiaries</t>
  </si>
  <si>
    <t>Minority Communities</t>
  </si>
  <si>
    <t>CHRISTIANS</t>
  </si>
  <si>
    <t>MUSLIMS</t>
  </si>
  <si>
    <t>BUDDHISTS</t>
  </si>
  <si>
    <t>SIKHS</t>
  </si>
  <si>
    <t>ZORASTRIANS</t>
  </si>
  <si>
    <t>JAINS</t>
  </si>
  <si>
    <t>TOTAL LOAN  TO MINORITY</t>
  </si>
  <si>
    <t>Eligible cases under PMJJBY</t>
  </si>
  <si>
    <t>Renewals under PMJJBY</t>
  </si>
  <si>
    <t>Eligible cases under PMSBY</t>
  </si>
  <si>
    <t>Renewals under PMSBY</t>
  </si>
  <si>
    <t>Total Enrolment No.</t>
  </si>
  <si>
    <t>BHIM/UPI</t>
  </si>
  <si>
    <t>BHIM Aadhaar</t>
  </si>
  <si>
    <t>Bharat QR Code</t>
  </si>
  <si>
    <t>IMPS</t>
  </si>
  <si>
    <t>Cards (Debit &amp; Credit)</t>
  </si>
  <si>
    <t>USSD</t>
  </si>
  <si>
    <r>
      <rPr>
        <b/>
        <sz val="12"/>
        <rFont val="Century Gothic"/>
        <family val="2"/>
      </rPr>
      <t>Literacy rate :</t>
    </r>
    <r>
      <rPr>
        <sz val="12"/>
        <rFont val="Century Gothic"/>
        <family val="2"/>
      </rPr>
      <t xml:space="preserve"> (i) Persons</t>
    </r>
  </si>
  <si>
    <t>30.09.2020</t>
  </si>
  <si>
    <t xml:space="preserve">Savings Linked </t>
  </si>
  <si>
    <t xml:space="preserve">Credit Linked </t>
  </si>
  <si>
    <t>CY Savings Linked</t>
  </si>
  <si>
    <t>CY Credit Linked</t>
  </si>
  <si>
    <t xml:space="preserve"> No</t>
  </si>
  <si>
    <t>Progress Under Joint Liabilities Group Scheme (JLGS)</t>
  </si>
  <si>
    <t>SL No.</t>
  </si>
  <si>
    <t xml:space="preserve">District </t>
  </si>
  <si>
    <t>PapumPare</t>
  </si>
  <si>
    <t>Changlang</t>
  </si>
  <si>
    <t>Longding</t>
  </si>
  <si>
    <t>Namsai</t>
  </si>
  <si>
    <t>Siang</t>
  </si>
  <si>
    <t>KraDaadi</t>
  </si>
  <si>
    <t>Pake Kessang</t>
  </si>
  <si>
    <t>Kamle</t>
  </si>
  <si>
    <t>Lead Bank Name</t>
  </si>
  <si>
    <t>NOT HELD</t>
  </si>
  <si>
    <t>District</t>
  </si>
  <si>
    <t>Jengging</t>
  </si>
  <si>
    <t>Yingkiong</t>
  </si>
  <si>
    <t>Papumpare</t>
  </si>
  <si>
    <t>Koloriang</t>
  </si>
  <si>
    <t>Sangram</t>
  </si>
  <si>
    <t>Sarli</t>
  </si>
  <si>
    <t>Gangte</t>
  </si>
  <si>
    <t>Seppa</t>
  </si>
  <si>
    <t>Namsang</t>
  </si>
  <si>
    <t>27.11.2020</t>
  </si>
  <si>
    <t>25.11.2020</t>
  </si>
  <si>
    <t>24.11.2020</t>
  </si>
  <si>
    <t>05.11.2020</t>
  </si>
  <si>
    <t>Pakke Kessang</t>
  </si>
  <si>
    <t>Shi Yomi</t>
  </si>
  <si>
    <t>Bankwise Annual Credit Plan (ACP) Priority Sector (PS) Target for Arunachal Pradesh in the Financial Year   2020-2021</t>
  </si>
  <si>
    <t>Lead Bank responsibility assigned by RBI on 25.09.2020</t>
  </si>
  <si>
    <t>Atma Nirbhar Package Report</t>
  </si>
  <si>
    <t>Unbanked Villages Status</t>
  </si>
  <si>
    <t>Eligible</t>
  </si>
  <si>
    <t>Sanctioned</t>
  </si>
  <si>
    <t>Union Bank</t>
  </si>
  <si>
    <t>Bandhan Bank</t>
  </si>
  <si>
    <t>YES Bank</t>
  </si>
  <si>
    <t>APSCAB</t>
  </si>
  <si>
    <t>Goiliang</t>
  </si>
  <si>
    <t>EAST KAMENG</t>
  </si>
  <si>
    <t>Gyawe Purang</t>
  </si>
  <si>
    <t>Laimoya</t>
  </si>
  <si>
    <t>Serewa</t>
  </si>
  <si>
    <t>Kampu</t>
  </si>
  <si>
    <t>Pakoti</t>
  </si>
  <si>
    <t>Mogkhra</t>
  </si>
  <si>
    <t>Weshy</t>
  </si>
  <si>
    <t>Nichoba</t>
  </si>
  <si>
    <t>WEST KAMENG</t>
  </si>
  <si>
    <t>Balemu</t>
  </si>
  <si>
    <t>Painaktang</t>
  </si>
  <si>
    <t>Kibithoo</t>
  </si>
  <si>
    <t>Hot Spring</t>
  </si>
  <si>
    <t>Dhanbari</t>
  </si>
  <si>
    <t>Yakung</t>
  </si>
  <si>
    <t>Krowti</t>
  </si>
  <si>
    <t>Kundan</t>
  </si>
  <si>
    <t>Britgong</t>
  </si>
  <si>
    <t>DIBANG VALLEY</t>
  </si>
  <si>
    <t>Anelih</t>
  </si>
  <si>
    <t>Wanli</t>
  </si>
  <si>
    <t>Awoka</t>
  </si>
  <si>
    <t>KURUNG KUMEY</t>
  </si>
  <si>
    <t>Koropu</t>
  </si>
  <si>
    <t>Furung</t>
  </si>
  <si>
    <t>Malo</t>
  </si>
  <si>
    <t>Sape</t>
  </si>
  <si>
    <t>Fua</t>
  </si>
  <si>
    <t>Tate</t>
  </si>
  <si>
    <t>Rakte</t>
  </si>
  <si>
    <t>Dome</t>
  </si>
  <si>
    <t>Chimpu</t>
  </si>
  <si>
    <t>Relung</t>
  </si>
  <si>
    <t>Nyapin</t>
  </si>
  <si>
    <t>Boksa</t>
  </si>
  <si>
    <t>Hote</t>
  </si>
  <si>
    <t>Rate</t>
  </si>
  <si>
    <t>Maching</t>
  </si>
  <si>
    <t>Paji(Bodoriang)</t>
  </si>
  <si>
    <t>Leyang</t>
  </si>
  <si>
    <t>Panung</t>
  </si>
  <si>
    <t>Sona</t>
  </si>
  <si>
    <t>Namsang H.Q.</t>
  </si>
  <si>
    <t>UPPER SIANG</t>
  </si>
  <si>
    <t>Katan</t>
  </si>
  <si>
    <t>Padu Abong</t>
  </si>
  <si>
    <t>Bomdo</t>
  </si>
  <si>
    <t>Halleng</t>
  </si>
  <si>
    <t>Pugging</t>
  </si>
  <si>
    <t>Gobuk</t>
  </si>
  <si>
    <t>Gette</t>
  </si>
  <si>
    <t>Gelling</t>
  </si>
  <si>
    <t>Gelling H.Q.</t>
  </si>
  <si>
    <t>Bona</t>
  </si>
  <si>
    <t>Bishing</t>
  </si>
  <si>
    <t>Mayum</t>
  </si>
  <si>
    <t>07.12.2020</t>
  </si>
  <si>
    <t>07.12.2021</t>
  </si>
  <si>
    <t>DT NAME</t>
  </si>
  <si>
    <t>SDT NAME</t>
  </si>
  <si>
    <t>IndusInd Bank Limited</t>
  </si>
  <si>
    <t>North East Small Finance Bank</t>
  </si>
  <si>
    <t>10.12.2020</t>
  </si>
  <si>
    <t>(RUPEES IN LAKHS)</t>
  </si>
  <si>
    <t>Crop Loan</t>
  </si>
  <si>
    <t xml:space="preserve">Forestry &amp; wasteland Dev. </t>
  </si>
  <si>
    <t>Water Resources</t>
  </si>
  <si>
    <t>Farm Mechanization</t>
  </si>
  <si>
    <t>Plantation &amp; Horticulture</t>
  </si>
  <si>
    <t xml:space="preserve">Fishery </t>
  </si>
  <si>
    <t>Farm Credit Others</t>
  </si>
  <si>
    <t>Agri. Infra</t>
  </si>
  <si>
    <t>Agri Total</t>
  </si>
  <si>
    <t xml:space="preserve">Micro </t>
  </si>
  <si>
    <t xml:space="preserve">Small </t>
  </si>
  <si>
    <t xml:space="preserve">Others under MSMEs </t>
  </si>
  <si>
    <t xml:space="preserve">MSME Total </t>
  </si>
  <si>
    <t>TL  No.</t>
  </si>
  <si>
    <t>TL Amt.</t>
  </si>
  <si>
    <t>WC No.</t>
  </si>
  <si>
    <t>WC Amt.</t>
  </si>
  <si>
    <t>Export Credit</t>
  </si>
  <si>
    <t>Education (PS)</t>
  </si>
  <si>
    <t>Housing (PS)</t>
  </si>
  <si>
    <t>Social Infra</t>
  </si>
  <si>
    <t>Renewable Energy</t>
  </si>
  <si>
    <t>Informal Credit</t>
  </si>
  <si>
    <t xml:space="preserve">Loans to weaker </t>
  </si>
  <si>
    <t>Other Priority Sector Total</t>
  </si>
  <si>
    <t>Other Priority Total Sector</t>
  </si>
  <si>
    <t>12.01.2021</t>
  </si>
  <si>
    <t>Banks allotted for coverage</t>
  </si>
  <si>
    <t>TOT  POP</t>
  </si>
  <si>
    <t>All Banks Total</t>
  </si>
  <si>
    <t>Total IC-Agri Dis</t>
  </si>
  <si>
    <t>OUTSTANDING</t>
  </si>
  <si>
    <t>NPA</t>
  </si>
  <si>
    <t>SANCTIONED</t>
  </si>
  <si>
    <t>DISBURSED</t>
  </si>
  <si>
    <t>SHG O/S</t>
  </si>
  <si>
    <t xml:space="preserve">NRLM O/S </t>
  </si>
  <si>
    <t>NRLM Irregular A/C</t>
  </si>
  <si>
    <t xml:space="preserve">NRLM NPA </t>
  </si>
  <si>
    <t xml:space="preserve">Self-Help Group </t>
  </si>
  <si>
    <t>Total PMJDY No.</t>
  </si>
  <si>
    <t>Details of Banking Profile in the FY 2020-21 as on 31.12.2020</t>
  </si>
  <si>
    <t>31.12.2020</t>
  </si>
  <si>
    <t>Branch</t>
  </si>
  <si>
    <t xml:space="preserve">ATM </t>
  </si>
  <si>
    <t xml:space="preserve"> All Banks</t>
  </si>
  <si>
    <t>29.12.2020</t>
  </si>
  <si>
    <t>15.01.2021</t>
  </si>
  <si>
    <t>19.01.2021</t>
  </si>
  <si>
    <t>19.02.2021</t>
  </si>
  <si>
    <t>22.01.2021</t>
  </si>
  <si>
    <t>09.03.2021</t>
  </si>
  <si>
    <t>22.02.2021</t>
  </si>
  <si>
    <t>21.01.2021</t>
  </si>
  <si>
    <t>25.02.2021</t>
  </si>
  <si>
    <t>03.03.2021</t>
  </si>
  <si>
    <t>10.02.2021</t>
  </si>
  <si>
    <t>11.02.2021</t>
  </si>
  <si>
    <t>03.12.2020</t>
  </si>
  <si>
    <t>16.12.2020</t>
  </si>
  <si>
    <t>01.11.2021</t>
  </si>
  <si>
    <t>Rokjiwa (Rapipu)</t>
  </si>
  <si>
    <t>Mebuwa - III</t>
  </si>
  <si>
    <t>Mebuwa - II</t>
  </si>
  <si>
    <t>Mebuwa - I</t>
  </si>
  <si>
    <t xml:space="preserve">ICICI </t>
  </si>
  <si>
    <t>Not disbursed</t>
  </si>
  <si>
    <t>Disbursed</t>
  </si>
  <si>
    <t>Picked up by Bank</t>
  </si>
  <si>
    <t>At market place</t>
  </si>
  <si>
    <t>Withdrawn/Rejected</t>
  </si>
  <si>
    <t>Pending</t>
  </si>
  <si>
    <t>Kra dadi</t>
  </si>
  <si>
    <t>Leparada</t>
  </si>
  <si>
    <t>Lower Siang</t>
  </si>
  <si>
    <t>PakeKessang</t>
  </si>
  <si>
    <t>Districtwise - Street Vendor (Atma Nirbhar)  Status Report of Arunachal Pradesh as on 31.03.2021</t>
  </si>
  <si>
    <t>Opted-out</t>
  </si>
  <si>
    <t xml:space="preserve">Sanctioned </t>
  </si>
  <si>
    <t>23.02.2021</t>
  </si>
  <si>
    <t xml:space="preserve"> Total</t>
  </si>
  <si>
    <t>GECL Report (Atma Nirbhar) of Arunachal Pradesh as on 31.03.2021</t>
  </si>
  <si>
    <t>Bankwise - Street Vendor(Atma Nirbhar) Status Report of Arunachal Pradesh as on 31.03.2021</t>
  </si>
  <si>
    <t>As on</t>
  </si>
  <si>
    <t>Bandhan</t>
  </si>
  <si>
    <t>Indus Ind</t>
  </si>
  <si>
    <t>Lower  Dibang Valley</t>
  </si>
  <si>
    <t>Punjab &amp; Sind Bank</t>
  </si>
  <si>
    <t>Axis Bank</t>
  </si>
  <si>
    <t>Kra Daadi</t>
  </si>
  <si>
    <t>Financial Literacy Camps (FLC) Assignment</t>
  </si>
  <si>
    <t>19.03.2021</t>
  </si>
  <si>
    <t>01.04.2021</t>
  </si>
  <si>
    <t>26.03.2021</t>
  </si>
  <si>
    <t>No. of rural branches in district</t>
  </si>
  <si>
    <t>No. of camps conducted during the quarter</t>
  </si>
  <si>
    <t xml:space="preserve"> Assignment of Districts to Banks fo conducting of  FLC (Financial Literacy Camps) in the state of Arunachal Pradesh for the FY 2020-2021</t>
  </si>
  <si>
    <t>No. of applications Sponsored</t>
  </si>
  <si>
    <t>Withdrawn/ Rejected</t>
  </si>
  <si>
    <t>VILLAGE NAME</t>
  </si>
  <si>
    <t>Bankwise Progress under ACP (Priority Sector Advances)  OUTSTANDING at the end of current quarter Report of Arunachal Pradesh in the FY-2020-2021 as on date 31-03-2021</t>
  </si>
  <si>
    <t>Bankwise Progress under Agri (PS)  OUTSTANDING at the end of current quarter Report of Arunachal Pradesh in the FY-2020-2021 as on date 31-03-2021</t>
  </si>
  <si>
    <t>Bankwise Progress under MSME (PS) OUTSTANDING at the end of current quarter Report of Arunachal Pradesh in the FY-2020-2021 as on date 31-03-2021</t>
  </si>
  <si>
    <t>Bankwise Progress under Other Priority Sector (OPS) OUTSTANDING  at the end of current quarter Report of Arunachal Pradesh in the FY-2020-2021 as on date 31-01-2021</t>
  </si>
  <si>
    <t>Bank Wise Business and Credit Deposit Ratio of Arunachal Pradesh in the FY2020-2021 as on date 31-03-2021</t>
  </si>
  <si>
    <t>District wise  DEPOSITS / ADVANCES / C.D.RATIO report of Arunachal Pradesh in the FY2020-2021 as on date 31-03-2021</t>
  </si>
  <si>
    <t>as on 31.03.2021  (AMOUNT  IN LAKHS)</t>
  </si>
  <si>
    <t>Bankwise Progress under ACP DISBURSEMENT(AGRI) Report of Arunachal Pradesh in the FY-2020-2021 as on date 31-03-2021</t>
  </si>
  <si>
    <t>Bankwise Progress under ACP DISBURSEMENT(MSME) Report of Arunachal Pradesh in the FY-2020-2021 as on date 31-03-2021</t>
  </si>
  <si>
    <t>Bankwise Progress under ACP DISBURSEMENT(OTHER PS) Report of Arunachal Pradesh in the FY-2020-2021 as on date 31-03-2021</t>
  </si>
  <si>
    <t>Bankwise Priority Sector ACP Achievement for Arunachal Pradesh in the FY 2020-2021 as on date 31.03.2021</t>
  </si>
  <si>
    <t>Bankwise Progress under Agri (PS)  NPA OUTSTANDING at the end of current quarter Report of Arunachal Pradesh in the FY-2020-2021 as on date 31-03-2021</t>
  </si>
  <si>
    <t>Bankwise Progress under MSME (PS)  NPA OUTSTANDING at the end of current quarter Report of Arunachal Pradesh in the FY-2020-2021 as on date 31-03-2021</t>
  </si>
  <si>
    <t>Bankwise Progress under Other (Priority Sector)  NPA OUTSTANDING at the end of current quarter Report of Arunachal Pradesh in the FY-2020-2021 as on date 31-03-2021</t>
  </si>
  <si>
    <t>Bankwise Progress under Investment Credit Under Agriculture-Outstanding Report of Arunachal Pradesh in the FY-2020-2021 as on date 31-03-2021</t>
  </si>
  <si>
    <t>Bankwise Progress under Investment Credit Under Agriculture-Disbursement Report of Arunachal Pradesh in the FY-2020-2021 as on date 31-03-2021</t>
  </si>
  <si>
    <t>Bankwise Progress under KISAN CREDIT CARD Report of Arunachal Pradesh in the FY-2020-2021 as on date 31-03-2021</t>
  </si>
  <si>
    <t>Bankwise Progress under FI &amp; KCC Report of Arunachal Pradesh in the FY-2020-2021 as on date 31-03-2021</t>
  </si>
  <si>
    <t>Bankwise Progress under SUPI Disbursements Report of Arunachal Pradesh in the FY-2020-2021 as on date 31-03-2021</t>
  </si>
  <si>
    <t>Bankwise Progress under JLG Report of Arunachal Pradesh in the FY-2020-2021 as on date 31-03-2021</t>
  </si>
  <si>
    <t>Bankwise Progress under SHG Report of Arunachal Pradesh in the FY-2020-2021 as on date 31-03-2021</t>
  </si>
  <si>
    <t>Bankwise Progress under NRLM Disbursement Report of Arunachal Pradesh in the FY-2020-2021 as on date 31-03-2021</t>
  </si>
  <si>
    <t>Bankwise Progress under NULM Disbursement Report of Arunachal Pradesh in the FY-2020-2021 as on date 31-03-2021</t>
  </si>
  <si>
    <t>Bankwise Financing under Overall, Rural &amp; PMAY housing Report of Arunachal Pradesh in the FY-2020-2021 as on date 31-03-2021</t>
  </si>
  <si>
    <t>Bankwise Progress under EDUCATION LOAN Report of Arunachal Pradesh in the FY-2020-2021 as on date 31-03-2021</t>
  </si>
  <si>
    <t>Bankwise Priority Sector LOAN TO WEAKER Section Report of Arunachal Pradesh in the FY-2020-2021 as on date 31-03-2021</t>
  </si>
  <si>
    <t>Bankwise Progress under Loans outstanding to MINORITY COMMUNITIES Report of Arunachal Pradesh in the FY-2020-2021 as on date 31-03-2021</t>
  </si>
  <si>
    <t>Bankwise Progress under Loans disbursement to MINORITY COMMUNITIES Report of Arunachal Pradesh in the FY-2020-2021 as on date 31-03-2021</t>
  </si>
  <si>
    <t>Bankwise Progress under Loans Disbursement to SC/ST Report of Arunachal Pradesh in the FY-2020-2021 as on date 31-03-2021</t>
  </si>
  <si>
    <t>Bankwise Progress under finance to WOMEN-OUTSTANDING &amp; DISBURSEMENT Report of Arunachal Pradesh in the FY-2020-2021 as on date 31-03-2021</t>
  </si>
  <si>
    <t>Bankwise Progress under PMJDY Report of Arunachal Pradesh in the FY-2020-2021 as on date 31-03-2021</t>
  </si>
  <si>
    <t>Bankwise Progress under SOCIAL SECURITY SCHEME Report of Arunachal Pradesh in the FY-2020-2021 as on date 31-03-2021</t>
  </si>
  <si>
    <t>Bankwise Progress under DIGITAL TRANSACTION Report of Arunachal Pradesh in the FY-2020-2021 as on date 31-03-2021</t>
  </si>
  <si>
    <t>Bankwise Progress under AADHAAR Authentication Report of Arunachal Pradesh in the FY-2020-2021 as on date 31-03-2021</t>
  </si>
  <si>
    <t>Bankwise POSITION OF NPA UNDER GOVT. SPONSORED SCHEMES Report of Arunachal Pradesh in the FY-2020-2021 as on date 31-03-2021</t>
  </si>
  <si>
    <t>Bankwise Progress under PMEGP Report of Arunachal Pradesh in the FY-2020-2021 as on date 31-03-2021</t>
  </si>
  <si>
    <t>Details of Banking Profile in the FY 2020-21 as on 31.03.2021</t>
  </si>
  <si>
    <t>2903..65</t>
  </si>
  <si>
    <t>Bankwise ACP Target 2021-2022</t>
  </si>
  <si>
    <t>as on 31.03.2021</t>
  </si>
  <si>
    <t>31.03.2021</t>
  </si>
  <si>
    <t>STATUS OF DCC &amp; DLRC MEETING AS ON 31.03.2021</t>
  </si>
  <si>
    <t>07.05.2021</t>
  </si>
  <si>
    <t>30.04.2021</t>
  </si>
  <si>
    <t>21.04.2021</t>
  </si>
  <si>
    <t>AS ON 31.03.2021 ( Data in percentage)</t>
  </si>
  <si>
    <t>Bankwise Progress under Non Priority Sector (NPS) OUTSTANDING Report of Arunachal Pradesh for the FY-2020-2021 as on date 31-03-2021</t>
  </si>
  <si>
    <t>(Amount in Rs. Lakhs)</t>
  </si>
  <si>
    <t>Pub</t>
  </si>
  <si>
    <t>Priv</t>
  </si>
  <si>
    <t>Bankwise Progress under Non Priority Sector (NPS) NPA OUTSTANDING Report of Arunachal Pradesh for the FY-2020-2021 as on date 31-03-2021</t>
  </si>
  <si>
    <t>Bankwise Progress under ACP DISBURSEMENT(NON PRIORITY) Report of Arunachal Pradesh during the FY-2020-2021 as on date 31-03-2021</t>
  </si>
  <si>
    <t xml:space="preserve">Education NPS </t>
  </si>
  <si>
    <t>Housing NPS</t>
  </si>
  <si>
    <t xml:space="preserve">Personal Loan </t>
  </si>
  <si>
    <t xml:space="preserve">Other NPS </t>
  </si>
  <si>
    <t xml:space="preserve">Total NPS O/S </t>
  </si>
  <si>
    <t xml:space="preserve">Total NPS NPA </t>
  </si>
  <si>
    <t>Agriculture NPS</t>
  </si>
  <si>
    <t xml:space="preserve">MSME (NPS) </t>
  </si>
  <si>
    <t xml:space="preserve">Exp Credit (NPS) </t>
  </si>
  <si>
    <t xml:space="preserve">Education (NPS) </t>
  </si>
  <si>
    <t xml:space="preserve">Housing (NPS) </t>
  </si>
  <si>
    <t xml:space="preserve">Personal Loans under NPS </t>
  </si>
  <si>
    <t xml:space="preserve">Others NPS </t>
  </si>
  <si>
    <t xml:space="preserve">Total ACP (NPS) Disb </t>
  </si>
  <si>
    <t>Bankwise Annual Credit Plan (ACP) Non Priority Sector (NPS) Target for Arunachal Pradesh in the Financial Year   2020-2021</t>
  </si>
  <si>
    <t xml:space="preserve">Total ACP (NPS) </t>
  </si>
  <si>
    <t xml:space="preserve">Agriculture (NPS) </t>
  </si>
  <si>
    <t xml:space="preserve">Export Credit (NPS) </t>
  </si>
  <si>
    <t>ACP Outstanding - Non Priority Sector (NPS)</t>
  </si>
  <si>
    <t>ACP Target - Non Priority Sector (NPS)</t>
  </si>
  <si>
    <t>ACP Achievement - Non Priority Sector (NPS)</t>
  </si>
  <si>
    <t>ACP Non Priority Sector NPA (NPS)</t>
  </si>
  <si>
    <t>ACP Achievement - (Priority Sector)</t>
  </si>
  <si>
    <t>Business &amp; CD Ratio: Districwise</t>
  </si>
  <si>
    <t>ACP Outsatnding - Agri, MSME &amp; OPS (Priority Sector)</t>
  </si>
  <si>
    <t>District-wise Progress under ACP (Priority Sector Advances) OUTSTANDING Report of Arunachal Pradesh for the FY2020-2021 as on date 31-03-2021 (Excluding RIDF &amp; NEDFi)</t>
  </si>
  <si>
    <t xml:space="preserve">(Amount in Rs. Lakhs) </t>
  </si>
  <si>
    <t>Agri (PS) Total O/S No.</t>
  </si>
  <si>
    <t>Agri (PS) Total O/S Amount</t>
  </si>
  <si>
    <t>MSME (PS) Total O/S No.</t>
  </si>
  <si>
    <t>MSME (PS) Total O/S Amount</t>
  </si>
  <si>
    <t>Other PS Total O/S No.</t>
  </si>
  <si>
    <t>Other PS Total O/S Amount</t>
  </si>
  <si>
    <t>Total PS O/S No.</t>
  </si>
  <si>
    <t>Total PS O/S Amount</t>
  </si>
  <si>
    <t>LOWERSIANG</t>
  </si>
  <si>
    <t>Districtwise Progress under Agri (PS)  OUTSTANDING at the end of current quarter Report of Arunachal Pradesh in the FY-2020-2021 as on date 31-03-2021</t>
  </si>
  <si>
    <t>Districtwise Progress under MSME (PS) OUTSTANDING at the end of current quarter Report of Arunachal Pradesh in the FY-2020-2021 as on date 31-03-2021</t>
  </si>
  <si>
    <t>Districtwise Progress under Other Priority Sector (OPS) OUTSTANDING  at the end of current quarter Report of Arunachal Pradesh in the FY-2020-2021 as on date 31-01-2021</t>
  </si>
  <si>
    <t>Districtwise Progress under Agri (PS)  NPA OUTSTANDING at the end of current quarter Report of Arunachal Pradesh in the FY-2020-2021 as on date 31-03-2021</t>
  </si>
  <si>
    <t>Districtwise Progress under MSME (PS)  NPA OUTSTANDING at the end of current quarter Report of Arunachal Pradesh in the FY-2020-2021 as on date 31-03-2021</t>
  </si>
  <si>
    <t>Districtwise Progress under Other (Priority Sector)  NPA OUTSTANDING at the end of current quarter Report of Arunachal Pradesh in the FY-2020-2021 as on date 31-03-2021</t>
  </si>
  <si>
    <t>Districtwise Progress under ACP DISBURSEMENT(AGRI PS) Report of Arunachal Pradesh during the FY2020-2021 as on date 31-03-2021</t>
  </si>
  <si>
    <t>District wise ACP DISBURSEMENT(MSME) report of Arunachal Pradesh during the FY2020-2021 as on date 31-03-2021</t>
  </si>
  <si>
    <t>District wise ACP DISBURSEMENT(OTHER PS) report of Arunachal Pradesh during the FY2020-2021 as on date 31-03-2021</t>
  </si>
  <si>
    <t>Districtwise Progress under Non Priority Sector OUTSTANDING Report of Arunachal Pradesh for the FY2020-2021 as on date 31-03-2021</t>
  </si>
  <si>
    <t>District wise ACP DISBURSEMENT(NON PS) report of Arunachal Pradesh during the FY2020-2021 as on date 31-03-2021</t>
  </si>
  <si>
    <t>District wise Investment Credit Under Agriculture-Outstanding report of Arunachal Pradesh for the FY2020-2021 as on date 31-03-2021</t>
  </si>
  <si>
    <t>District wise Investment Credit Under Agriculture-Disbursement report of Arunachal Pradesh during the FY2020-2021 as on date 31-03-2021</t>
  </si>
  <si>
    <t>District wise KCC report of Arunachal Pradesh in the FY2020-2021 as on date 31-03-2021</t>
  </si>
  <si>
    <t>District wise FI &amp; KCC report of Arunachal Pradesh in the FY2020-2021 as on date 31-03-2021</t>
  </si>
  <si>
    <t>District wise PMEGP report of Arunachal Pradesh in the FY2020-2021 as on date 31-03-2021</t>
  </si>
  <si>
    <t>DistrictName</t>
  </si>
  <si>
    <t>District wise PMMY Disbursements report of Arunachal Pradesh during the FY2020-2021 as on date 31-03-2021</t>
  </si>
  <si>
    <t>District wise SUPI Disbursements report of Arunachal Pradesh during the FY2020-2021 as on date 31-03-2021</t>
  </si>
  <si>
    <t>District wise JLG report of Arunachal Pradesh for the FY2020-2021 as on date 31-03-2021</t>
  </si>
  <si>
    <t>Disbursement No.</t>
  </si>
  <si>
    <t>Disbursement Amt.</t>
  </si>
  <si>
    <t>Outstanding No.</t>
  </si>
  <si>
    <t>Outstanding Amt.</t>
  </si>
  <si>
    <t>District wise SHG report of Arunachal Pradesh in the FY2020-2021 as on date 31-03-2021</t>
  </si>
  <si>
    <t>District wise NRLM report of Arunachal Pradesh in the FY2020-2021 as on date 31-03-2021</t>
  </si>
  <si>
    <t>District wise Financing under Overall, Rural &amp; PMAY housing report of Arunachal Pradesh in the FY2020-2021 as on date 31-03-2021</t>
  </si>
  <si>
    <t>District wise POSITION OF NPA UNDER GOVT. SPONSORED SCHEMES report of Arunachal Pradesh for the FY2020-2021 as on date 31-03-2021</t>
  </si>
  <si>
    <t>District wise EDUCATION LOAN report of Arunachal Pradesh in the FY2020-2021 as on date 31-03-2021</t>
  </si>
  <si>
    <t>Districtwise Priority Sector LOAN TO WEAKER SECTION Report of Arunachal Pradesh in the FY 2020-2021 as on date 31-03-2021</t>
  </si>
  <si>
    <t>District wise Loans Outstandings to MINORITY COMMUNITIES report of Arunachal Pradesh for the FY2020-2021 as on date 31-03-2021</t>
  </si>
  <si>
    <t>District wise Loans Disbursement to MINORITY COMMUNITIES report of Arunachal Pradesh during the FY2020-2021 as on date 31-03-2021</t>
  </si>
  <si>
    <t>Districtwise Progress under Loan Disbursement to SC/ST Report of Arunachal Pradesh during the FY2020-2021 as on date 31-03-2021</t>
  </si>
  <si>
    <t>District wise Finance to WOMEN-OUTSTANDING &amp; DISBURSEMENT report of Arunachal Pradesh in the FY2020-2021 as on date 31-03-2021</t>
  </si>
  <si>
    <t>O/S No.</t>
  </si>
  <si>
    <t>O/S Amt.</t>
  </si>
  <si>
    <t>CY Disb No.</t>
  </si>
  <si>
    <t>CY Disb Amt.</t>
  </si>
  <si>
    <t>District wise PMJDY report of Arunachal Pradesh for the FY2020-2021 as on date 31-03-2021</t>
  </si>
  <si>
    <t>District wise DIGITAL TRANSACTION report of Arunachal Pradesh in the FY2020-2021 as on date 31-03-2021</t>
  </si>
  <si>
    <t>District wise AADHAAR Authentication report of Arunachal Pradesh in the FY2020-2021 as on date 31-03-2021</t>
  </si>
  <si>
    <t>DISTRICWISE QUARTERLY REPORT ON CONDUCT OF CAMPS BY RURAL BRANCHES OF BANKS FOR 31.03.2021</t>
  </si>
  <si>
    <t xml:space="preserve">ANJAW </t>
  </si>
  <si>
    <t xml:space="preserve">CHANGLANG </t>
  </si>
  <si>
    <t xml:space="preserve">DIBANGVALLEY </t>
  </si>
  <si>
    <t xml:space="preserve">EASTKAMENG </t>
  </si>
  <si>
    <t xml:space="preserve">EASTSIANG </t>
  </si>
  <si>
    <t xml:space="preserve">KAMLE </t>
  </si>
  <si>
    <t xml:space="preserve">KRADAADI </t>
  </si>
  <si>
    <t xml:space="preserve">KURUNGKUMEY </t>
  </si>
  <si>
    <t xml:space="preserve">LOHIT </t>
  </si>
  <si>
    <t xml:space="preserve">LONGDING </t>
  </si>
  <si>
    <t xml:space="preserve">LOWERDIBANGVALLEY </t>
  </si>
  <si>
    <t xml:space="preserve">LOWERSUBANSIRI </t>
  </si>
  <si>
    <t xml:space="preserve">NAMSAI </t>
  </si>
  <si>
    <t xml:space="preserve">PAKKEKESSANG </t>
  </si>
  <si>
    <t xml:space="preserve">PAPUMPARE </t>
  </si>
  <si>
    <t xml:space="preserve">SHIYOMI </t>
  </si>
  <si>
    <t xml:space="preserve">SIANG </t>
  </si>
  <si>
    <t xml:space="preserve">TAWANG </t>
  </si>
  <si>
    <t xml:space="preserve">TIRAP </t>
  </si>
  <si>
    <t xml:space="preserve">UPPERSIANG </t>
  </si>
  <si>
    <t xml:space="preserve">UPPERSUBANSIRI </t>
  </si>
  <si>
    <t xml:space="preserve">WESTKAMENG </t>
  </si>
  <si>
    <t xml:space="preserve">WESTSIANG </t>
  </si>
  <si>
    <t>Districtwise Annual Credit Plan (ACP) Priority Sector (PS) Target for Arunachal Pradesh in the Financial Year   2020-2021</t>
  </si>
  <si>
    <t>Bankwise Annual Credit Plan (ACP) Priority Sector (PS) Target for Arunachal Pradesh in the Financial Year   2021-2022</t>
  </si>
  <si>
    <t>AGRI</t>
  </si>
  <si>
    <t>Farm Credit Crop</t>
  </si>
  <si>
    <t xml:space="preserve">Farm Credit Term Loan </t>
  </si>
  <si>
    <t>Agri Infra</t>
  </si>
  <si>
    <t xml:space="preserve">Export </t>
  </si>
  <si>
    <t>Education PS</t>
  </si>
  <si>
    <t>Housing PS</t>
  </si>
  <si>
    <t xml:space="preserve">Total OPS NPA </t>
  </si>
  <si>
    <t>District wise NULM Disbursement Arunachal Pradesh during the FY2020-2021 as on date 31-03-2021</t>
  </si>
  <si>
    <t>Disb No.</t>
  </si>
  <si>
    <t>BANKWISE QUARTERLY REPORT ON CONDUCT OF CAMPS BY RURAL BRANCHES OF BANKS FOR 31.03.2021</t>
  </si>
  <si>
    <t xml:space="preserve">Medium </t>
  </si>
  <si>
    <t>District wise SOCIAL SECURITY SCHEME report of Arunachal Pradesh for the FY2020-2021 as on date 31-03-2021</t>
  </si>
  <si>
    <t>eligible cases under PMJJBY</t>
  </si>
  <si>
    <t>renewals under PMJJBY</t>
  </si>
  <si>
    <t>eligible cases under PMSBY</t>
  </si>
  <si>
    <t>renewals under PMSBY</t>
  </si>
  <si>
    <t>39-40</t>
  </si>
  <si>
    <t>90-91</t>
  </si>
  <si>
    <t xml:space="preserve">Progress under  KCC loans </t>
  </si>
  <si>
    <t xml:space="preserve">Progress under  FI &amp; KCC loans </t>
  </si>
  <si>
    <t>Performance under SHGs</t>
  </si>
  <si>
    <t>Bankwise Progress under PMMY (PRADHAN MANTRI MUDRA YOJNA) - Disbursement Report of Arunachal Pradesh in the FY-2020-2021 as on date 31-03-2021</t>
  </si>
  <si>
    <t>Bankwise Progress under PMMY (PRADHAN MANTRI MUDRA YOJNA) - Total Outstanding &amp; NPA Report of Arunachal Pradesh in the FY-2020-2021 as on date 31-03-2021</t>
  </si>
  <si>
    <t>District wise PMMY Total Outstandings &amp; NPA report of Arunachal Pradesh for the FY2020-2021 as on date 31-03-2021</t>
  </si>
  <si>
    <t>C:D Ratio - 1</t>
  </si>
  <si>
    <t>C:D Ratio - 2</t>
  </si>
  <si>
    <t>BANKWISE ACP TARGETS PRIORITY SECTOR AGRICULTURE REPORT OF ARUNACHAL PRADESH FOR THE FINANCIAL YEAR 2021-2022</t>
  </si>
  <si>
    <t>BANKWISE ACP TARGETS PRIORITY SECTOR MSME REPORT OF ARUNACHAL PRADESH FOR THE FINANCIAL YEAR 2021-2022</t>
  </si>
  <si>
    <t>BANKWISE ACP TARGETS OTHER PRIORITY SECTOR REPORT OF ARUNACHAL PRADESH FOR THE FINANCIAL YEAR 2021-2022</t>
  </si>
  <si>
    <t>13.07.2021</t>
  </si>
  <si>
    <t>09.07.2021</t>
  </si>
  <si>
    <t>30.04.2022</t>
  </si>
  <si>
    <t>20.07.2021</t>
  </si>
  <si>
    <t>Bankwise Annual Credit Plan (ACP) Non Priority Sector (NPS) Target for Arunachal Pradesh in the Financial Year   2021-2022</t>
  </si>
  <si>
    <t>Unbanked villages of Arunachal Pradesh as on 31.03.2021</t>
  </si>
  <si>
    <t>14-15</t>
  </si>
  <si>
    <t>16-17</t>
  </si>
  <si>
    <t>24-25</t>
  </si>
  <si>
    <t>26-27</t>
  </si>
  <si>
    <t>28-29</t>
  </si>
  <si>
    <t>30-31</t>
  </si>
  <si>
    <t>32-33</t>
  </si>
  <si>
    <t>34-35</t>
  </si>
  <si>
    <t>36-37</t>
  </si>
  <si>
    <t>10 to 11</t>
  </si>
  <si>
    <t>12 to 13</t>
  </si>
  <si>
    <t>18-23</t>
  </si>
  <si>
    <t>41-44</t>
  </si>
  <si>
    <t>45-46</t>
  </si>
  <si>
    <t>47-48</t>
  </si>
  <si>
    <t>49-50</t>
  </si>
  <si>
    <t>51-54</t>
  </si>
  <si>
    <t>55-56</t>
  </si>
  <si>
    <t>57-58</t>
  </si>
  <si>
    <t>59-60</t>
  </si>
  <si>
    <t>61-62</t>
  </si>
  <si>
    <t>63-64</t>
  </si>
  <si>
    <t>65-66</t>
  </si>
  <si>
    <t>67-68</t>
  </si>
  <si>
    <t>69-70</t>
  </si>
  <si>
    <t>71-72</t>
  </si>
  <si>
    <t>73-76</t>
  </si>
  <si>
    <t>77-78</t>
  </si>
  <si>
    <t>79-80</t>
  </si>
  <si>
    <t>81-82</t>
  </si>
  <si>
    <t>83-84</t>
  </si>
  <si>
    <t>85-86</t>
  </si>
  <si>
    <t>87-88</t>
  </si>
  <si>
    <t>93-95</t>
  </si>
  <si>
    <t>96-97</t>
  </si>
  <si>
    <t>98-102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</si>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</sst>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rgb="FF000000"/>
      <name val="Bernard MT Condensed"/>
      <family val="1"/>
    </font>
    <font>
      <b/>
      <sz val="14"/>
      <color theme="1"/>
      <name val="Calibri"/>
      <family val="2"/>
      <scheme val="minor"/>
    </font>
    <font>
      <b/>
      <sz val="11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4"/>
      <color rgb="FF000000"/>
      <name val="Bernard MT Condensed"/>
      <family val="1"/>
    </font>
    <font>
      <b/>
      <sz val="15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3"/>
      <name val="Calibri"/>
      <family val="2"/>
      <scheme val="minor"/>
    </font>
    <font>
      <sz val="17"/>
      <color rgb="FF000000"/>
      <name val="Bernard MT Condensed"/>
      <family val="1"/>
    </font>
    <font>
      <sz val="16.5"/>
      <color rgb="FF000000"/>
      <name val="Bernard MT Condensed"/>
      <family val="1"/>
    </font>
    <font>
      <b/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4" fontId="25" fillId="0" borderId="0" applyFont="0" applyFill="0" applyBorder="0" applyAlignment="0" applyProtection="0"/>
  </cellStyleXfs>
  <cellXfs count="8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/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wrapText="1"/>
    </xf>
    <xf numFmtId="0" fontId="0" fillId="0" borderId="0" xfId="0" applyAlignment="1"/>
    <xf numFmtId="0" fontId="0" fillId="0" borderId="8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/>
    <xf numFmtId="0" fontId="1" fillId="0" borderId="0" xfId="0" applyFont="1"/>
    <xf numFmtId="0" fontId="1" fillId="0" borderId="24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2" fontId="11" fillId="0" borderId="3" xfId="0" applyNumberFormat="1" applyFont="1" applyBorder="1" applyAlignment="1">
      <alignment wrapText="1"/>
    </xf>
    <xf numFmtId="2" fontId="11" fillId="0" borderId="14" xfId="0" applyNumberFormat="1" applyFont="1" applyBorder="1" applyAlignment="1">
      <alignment wrapText="1"/>
    </xf>
    <xf numFmtId="2" fontId="11" fillId="0" borderId="8" xfId="0" applyNumberFormat="1" applyFont="1" applyBorder="1" applyAlignment="1">
      <alignment wrapText="1"/>
    </xf>
    <xf numFmtId="2" fontId="10" fillId="0" borderId="8" xfId="0" applyNumberFormat="1" applyFont="1" applyBorder="1" applyAlignment="1">
      <alignment wrapText="1"/>
    </xf>
    <xf numFmtId="0" fontId="12" fillId="2" borderId="0" xfId="0" applyFont="1" applyFill="1" applyBorder="1" applyAlignment="1"/>
    <xf numFmtId="0" fontId="5" fillId="0" borderId="1" xfId="0" applyFont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15" xfId="0" applyBorder="1"/>
    <xf numFmtId="0" fontId="0" fillId="0" borderId="0" xfId="0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8" xfId="0" applyFill="1" applyBorder="1" applyAlignment="1">
      <alignment wrapText="1"/>
    </xf>
    <xf numFmtId="0" fontId="0" fillId="0" borderId="3" xfId="0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0" fillId="0" borderId="0" xfId="0" applyNumberFormat="1"/>
    <xf numFmtId="0" fontId="0" fillId="2" borderId="0" xfId="0" applyFill="1"/>
    <xf numFmtId="0" fontId="0" fillId="0" borderId="24" xfId="0" applyBorder="1" applyAlignment="1">
      <alignment wrapText="1"/>
    </xf>
    <xf numFmtId="0" fontId="1" fillId="0" borderId="12" xfId="0" applyFont="1" applyBorder="1"/>
    <xf numFmtId="0" fontId="1" fillId="0" borderId="23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24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8" xfId="0" applyNumberForma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0" fillId="0" borderId="3" xfId="0" applyNumberFormat="1" applyBorder="1"/>
    <xf numFmtId="2" fontId="1" fillId="0" borderId="3" xfId="0" applyNumberFormat="1" applyFont="1" applyBorder="1"/>
    <xf numFmtId="0" fontId="0" fillId="0" borderId="0" xfId="0"/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right" vertical="center" wrapText="1"/>
    </xf>
    <xf numFmtId="2" fontId="16" fillId="2" borderId="3" xfId="0" applyNumberFormat="1" applyFont="1" applyFill="1" applyBorder="1" applyAlignment="1">
      <alignment horizontal="right" vertical="center" wrapText="1"/>
    </xf>
    <xf numFmtId="2" fontId="16" fillId="2" borderId="20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0" fillId="0" borderId="24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2" fontId="1" fillId="0" borderId="12" xfId="0" applyNumberFormat="1" applyFont="1" applyBorder="1"/>
    <xf numFmtId="2" fontId="1" fillId="0" borderId="3" xfId="0" applyNumberFormat="1" applyFont="1" applyFill="1" applyBorder="1" applyAlignment="1">
      <alignment wrapText="1"/>
    </xf>
    <xf numFmtId="2" fontId="1" fillId="0" borderId="8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wrapText="1"/>
    </xf>
    <xf numFmtId="2" fontId="0" fillId="0" borderId="14" xfId="0" applyNumberFormat="1" applyBorder="1" applyAlignment="1">
      <alignment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1" fontId="5" fillId="0" borderId="16" xfId="0" applyNumberFormat="1" applyFont="1" applyBorder="1" applyAlignment="1">
      <alignment horizontal="center" wrapText="1"/>
    </xf>
    <xf numFmtId="1" fontId="5" fillId="0" borderId="24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/>
    <xf numFmtId="2" fontId="0" fillId="2" borderId="1" xfId="0" applyNumberFormat="1" applyFill="1" applyBorder="1" applyAlignment="1">
      <alignment wrapText="1"/>
    </xf>
    <xf numFmtId="2" fontId="0" fillId="2" borderId="8" xfId="0" applyNumberFormat="1" applyFill="1" applyBorder="1" applyAlignment="1">
      <alignment wrapText="1"/>
    </xf>
    <xf numFmtId="2" fontId="0" fillId="2" borderId="3" xfId="0" applyNumberFormat="1" applyFill="1" applyBorder="1"/>
    <xf numFmtId="0" fontId="1" fillId="2" borderId="3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20" fillId="5" borderId="3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2" fontId="20" fillId="3" borderId="3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0" fillId="0" borderId="3" xfId="0" applyNumberFormat="1" applyBorder="1"/>
    <xf numFmtId="1" fontId="1" fillId="0" borderId="1" xfId="0" applyNumberFormat="1" applyFont="1" applyBorder="1" applyAlignment="1">
      <alignment wrapText="1"/>
    </xf>
    <xf numFmtId="1" fontId="1" fillId="0" borderId="3" xfId="0" applyNumberFormat="1" applyFont="1" applyBorder="1"/>
    <xf numFmtId="0" fontId="5" fillId="0" borderId="16" xfId="0" applyFont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5" fillId="2" borderId="24" xfId="0" applyNumberFormat="1" applyFont="1" applyFill="1" applyBorder="1" applyAlignment="1">
      <alignment horizontal="center" wrapText="1"/>
    </xf>
    <xf numFmtId="1" fontId="5" fillId="2" borderId="3" xfId="0" applyNumberFormat="1" applyFont="1" applyFill="1" applyBorder="1" applyAlignment="1">
      <alignment horizontal="center" wrapText="1"/>
    </xf>
    <xf numFmtId="1" fontId="5" fillId="2" borderId="16" xfId="0" applyNumberFormat="1" applyFont="1" applyFill="1" applyBorder="1" applyAlignment="1">
      <alignment horizontal="center" wrapText="1"/>
    </xf>
    <xf numFmtId="0" fontId="0" fillId="0" borderId="0" xfId="0"/>
    <xf numFmtId="0" fontId="19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2" borderId="3" xfId="0" applyFont="1" applyFill="1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right" wrapText="1"/>
    </xf>
    <xf numFmtId="0" fontId="0" fillId="0" borderId="3" xfId="0" applyFont="1" applyBorder="1"/>
    <xf numFmtId="2" fontId="0" fillId="0" borderId="3" xfId="0" applyNumberFormat="1" applyFont="1" applyBorder="1"/>
    <xf numFmtId="0" fontId="28" fillId="5" borderId="3" xfId="4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 wrapText="1"/>
    </xf>
    <xf numFmtId="0" fontId="28" fillId="2" borderId="9" xfId="0" applyFont="1" applyFill="1" applyBorder="1" applyAlignment="1">
      <alignment horizontal="center" wrapText="1"/>
    </xf>
    <xf numFmtId="0" fontId="28" fillId="2" borderId="3" xfId="0" applyFont="1" applyFill="1" applyBorder="1"/>
    <xf numFmtId="0" fontId="35" fillId="2" borderId="1" xfId="0" applyFont="1" applyFill="1" applyBorder="1" applyAlignment="1">
      <alignment wrapText="1"/>
    </xf>
    <xf numFmtId="0" fontId="35" fillId="2" borderId="7" xfId="0" applyFont="1" applyFill="1" applyBorder="1" applyAlignment="1">
      <alignment wrapText="1"/>
    </xf>
    <xf numFmtId="0" fontId="35" fillId="2" borderId="8" xfId="0" applyFont="1" applyFill="1" applyBorder="1" applyAlignment="1">
      <alignment wrapText="1"/>
    </xf>
    <xf numFmtId="0" fontId="34" fillId="2" borderId="1" xfId="0" applyFont="1" applyFill="1" applyBorder="1" applyAlignment="1">
      <alignment wrapText="1"/>
    </xf>
    <xf numFmtId="0" fontId="1" fillId="2" borderId="3" xfId="3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center"/>
    </xf>
    <xf numFmtId="0" fontId="25" fillId="2" borderId="3" xfId="3" applyFont="1" applyFill="1" applyBorder="1"/>
    <xf numFmtId="1" fontId="25" fillId="2" borderId="3" xfId="0" applyNumberFormat="1" applyFont="1" applyFill="1" applyBorder="1" applyAlignment="1">
      <alignment horizontal="right" wrapText="1"/>
    </xf>
    <xf numFmtId="1" fontId="25" fillId="2" borderId="3" xfId="3" applyNumberFormat="1" applyFont="1" applyFill="1" applyBorder="1" applyAlignment="1">
      <alignment horizontal="right"/>
    </xf>
    <xf numFmtId="2" fontId="25" fillId="2" borderId="3" xfId="0" applyNumberFormat="1" applyFont="1" applyFill="1" applyBorder="1" applyAlignment="1">
      <alignment horizontal="right" wrapText="1"/>
    </xf>
    <xf numFmtId="2" fontId="25" fillId="2" borderId="3" xfId="3" applyNumberFormat="1" applyFont="1" applyFill="1" applyBorder="1" applyAlignment="1">
      <alignment horizontal="right"/>
    </xf>
    <xf numFmtId="0" fontId="25" fillId="2" borderId="15" xfId="3" applyFont="1" applyFill="1" applyBorder="1" applyAlignment="1">
      <alignment horizontal="center"/>
    </xf>
    <xf numFmtId="0" fontId="25" fillId="2" borderId="15" xfId="3" applyFont="1" applyFill="1" applyBorder="1"/>
    <xf numFmtId="2" fontId="25" fillId="2" borderId="16" xfId="0" applyNumberFormat="1" applyFont="1" applyFill="1" applyBorder="1" applyAlignment="1">
      <alignment horizontal="right" wrapText="1"/>
    </xf>
    <xf numFmtId="2" fontId="25" fillId="2" borderId="15" xfId="3" applyNumberFormat="1" applyFont="1" applyFill="1" applyBorder="1" applyAlignment="1">
      <alignment horizontal="right"/>
    </xf>
    <xf numFmtId="2" fontId="25" fillId="2" borderId="1" xfId="0" applyNumberFormat="1" applyFont="1" applyFill="1" applyBorder="1" applyAlignment="1">
      <alignment horizontal="right" wrapText="1"/>
    </xf>
    <xf numFmtId="0" fontId="25" fillId="2" borderId="12" xfId="3" applyFont="1" applyFill="1" applyBorder="1" applyAlignment="1">
      <alignment horizontal="center"/>
    </xf>
    <xf numFmtId="0" fontId="25" fillId="2" borderId="12" xfId="3" applyFont="1" applyFill="1" applyBorder="1"/>
    <xf numFmtId="2" fontId="25" fillId="2" borderId="24" xfId="0" applyNumberFormat="1" applyFont="1" applyFill="1" applyBorder="1" applyAlignment="1">
      <alignment horizontal="right" wrapText="1"/>
    </xf>
    <xf numFmtId="2" fontId="25" fillId="2" borderId="12" xfId="3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 vertical="center"/>
    </xf>
    <xf numFmtId="2" fontId="35" fillId="2" borderId="3" xfId="0" applyNumberFormat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/>
    </xf>
    <xf numFmtId="0" fontId="20" fillId="2" borderId="3" xfId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wrapText="1"/>
    </xf>
    <xf numFmtId="2" fontId="34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wrapText="1"/>
    </xf>
    <xf numFmtId="2" fontId="21" fillId="2" borderId="3" xfId="0" applyNumberFormat="1" applyFont="1" applyFill="1" applyBorder="1" applyAlignment="1">
      <alignment horizontal="right" vertical="center"/>
    </xf>
    <xf numFmtId="2" fontId="0" fillId="0" borderId="3" xfId="0" applyNumberFormat="1" applyFont="1" applyBorder="1" applyAlignment="1">
      <alignment wrapText="1"/>
    </xf>
    <xf numFmtId="2" fontId="0" fillId="2" borderId="3" xfId="0" applyNumberFormat="1" applyFont="1" applyFill="1" applyBorder="1" applyAlignment="1">
      <alignment wrapText="1"/>
    </xf>
    <xf numFmtId="2" fontId="34" fillId="2" borderId="3" xfId="0" applyNumberFormat="1" applyFont="1" applyFill="1" applyBorder="1" applyAlignment="1">
      <alignment horizontal="right" wrapText="1"/>
    </xf>
    <xf numFmtId="2" fontId="21" fillId="2" borderId="3" xfId="0" applyNumberFormat="1" applyFont="1" applyFill="1" applyBorder="1" applyAlignment="1">
      <alignment horizontal="right"/>
    </xf>
    <xf numFmtId="2" fontId="35" fillId="2" borderId="3" xfId="0" applyNumberFormat="1" applyFont="1" applyFill="1" applyBorder="1" applyAlignment="1">
      <alignment horizontal="right" wrapText="1"/>
    </xf>
    <xf numFmtId="2" fontId="20" fillId="2" borderId="3" xfId="0" applyNumberFormat="1" applyFont="1" applyFill="1" applyBorder="1" applyAlignment="1">
      <alignment horizontal="right"/>
    </xf>
    <xf numFmtId="2" fontId="0" fillId="2" borderId="3" xfId="0" applyNumberFormat="1" applyFont="1" applyFill="1" applyBorder="1" applyAlignment="1">
      <alignment horizontal="right" wrapText="1"/>
    </xf>
    <xf numFmtId="2" fontId="1" fillId="2" borderId="3" xfId="0" applyNumberFormat="1" applyFont="1" applyFill="1" applyBorder="1"/>
    <xf numFmtId="2" fontId="21" fillId="2" borderId="3" xfId="1" applyNumberFormat="1" applyFont="1" applyFill="1" applyBorder="1" applyAlignment="1">
      <alignment horizontal="right"/>
    </xf>
    <xf numFmtId="2" fontId="20" fillId="2" borderId="3" xfId="2" applyNumberFormat="1" applyFont="1" applyFill="1" applyBorder="1" applyAlignment="1">
      <alignment horizontal="right" wrapText="1"/>
    </xf>
    <xf numFmtId="2" fontId="21" fillId="2" borderId="3" xfId="2" applyNumberFormat="1" applyFont="1" applyFill="1" applyBorder="1" applyAlignment="1">
      <alignment horizontal="right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/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 applyAlignment="1">
      <alignment horizontal="center"/>
    </xf>
    <xf numFmtId="2" fontId="0" fillId="2" borderId="3" xfId="0" applyNumberFormat="1" applyFont="1" applyFill="1" applyBorder="1"/>
    <xf numFmtId="0" fontId="1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1" fillId="0" borderId="42" xfId="0" applyFont="1" applyBorder="1" applyAlignment="1">
      <alignment wrapText="1"/>
    </xf>
    <xf numFmtId="2" fontId="1" fillId="0" borderId="42" xfId="0" applyNumberFormat="1" applyFont="1" applyBorder="1" applyAlignment="1">
      <alignment wrapText="1"/>
    </xf>
    <xf numFmtId="2" fontId="1" fillId="0" borderId="43" xfId="0" applyNumberFormat="1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1" fillId="0" borderId="4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0" fillId="2" borderId="40" xfId="0" applyFill="1" applyBorder="1" applyAlignment="1">
      <alignment wrapText="1"/>
    </xf>
    <xf numFmtId="2" fontId="0" fillId="0" borderId="49" xfId="0" applyNumberFormat="1" applyBorder="1" applyAlignment="1">
      <alignment wrapText="1"/>
    </xf>
    <xf numFmtId="2" fontId="1" fillId="0" borderId="49" xfId="0" applyNumberFormat="1" applyFont="1" applyBorder="1" applyAlignment="1">
      <alignment wrapText="1"/>
    </xf>
    <xf numFmtId="2" fontId="1" fillId="0" borderId="46" xfId="0" applyNumberFormat="1" applyFont="1" applyBorder="1" applyAlignment="1">
      <alignment wrapText="1"/>
    </xf>
    <xf numFmtId="0" fontId="1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1" fillId="0" borderId="49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35" fillId="2" borderId="3" xfId="0" applyFont="1" applyFill="1" applyBorder="1" applyAlignment="1">
      <alignment horizontal="center" wrapText="1"/>
    </xf>
    <xf numFmtId="0" fontId="0" fillId="2" borderId="3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center"/>
    </xf>
    <xf numFmtId="2" fontId="0" fillId="0" borderId="15" xfId="0" applyNumberFormat="1" applyBorder="1"/>
    <xf numFmtId="0" fontId="28" fillId="2" borderId="54" xfId="0" applyFont="1" applyFill="1" applyBorder="1" applyAlignment="1">
      <alignment horizontal="center"/>
    </xf>
    <xf numFmtId="0" fontId="28" fillId="2" borderId="55" xfId="0" applyFont="1" applyFill="1" applyBorder="1"/>
    <xf numFmtId="0" fontId="28" fillId="2" borderId="56" xfId="0" applyFont="1" applyFill="1" applyBorder="1" applyAlignment="1">
      <alignment horizontal="center"/>
    </xf>
    <xf numFmtId="0" fontId="28" fillId="2" borderId="57" xfId="0" applyFont="1" applyFill="1" applyBorder="1"/>
    <xf numFmtId="0" fontId="28" fillId="2" borderId="58" xfId="0" applyFont="1" applyFill="1" applyBorder="1"/>
    <xf numFmtId="0" fontId="28" fillId="2" borderId="57" xfId="0" applyFont="1" applyFill="1" applyBorder="1" applyAlignment="1">
      <alignment horizontal="left"/>
    </xf>
    <xf numFmtId="0" fontId="28" fillId="2" borderId="59" xfId="0" applyFont="1" applyFill="1" applyBorder="1" applyAlignment="1">
      <alignment horizontal="center"/>
    </xf>
    <xf numFmtId="0" fontId="28" fillId="2" borderId="60" xfId="0" applyFont="1" applyFill="1" applyBorder="1"/>
    <xf numFmtId="0" fontId="26" fillId="2" borderId="52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/>
    </xf>
    <xf numFmtId="0" fontId="32" fillId="5" borderId="3" xfId="4" applyFont="1" applyFill="1" applyBorder="1" applyAlignment="1">
      <alignment horizontal="center" vertical="center" wrapText="1"/>
    </xf>
    <xf numFmtId="2" fontId="32" fillId="5" borderId="3" xfId="4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1" fillId="2" borderId="21" xfId="0" applyFont="1" applyFill="1" applyBorder="1" applyAlignment="1">
      <alignment horizontal="left"/>
    </xf>
    <xf numFmtId="0" fontId="21" fillId="2" borderId="22" xfId="0" applyFont="1" applyFill="1" applyBorder="1" applyAlignment="1">
      <alignment horizontal="left"/>
    </xf>
    <xf numFmtId="0" fontId="29" fillId="0" borderId="0" xfId="0" applyFont="1"/>
    <xf numFmtId="2" fontId="10" fillId="0" borderId="4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2" fontId="11" fillId="0" borderId="31" xfId="0" applyNumberFormat="1" applyFont="1" applyBorder="1" applyAlignment="1">
      <alignment wrapText="1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wrapText="1"/>
    </xf>
    <xf numFmtId="1" fontId="10" fillId="0" borderId="3" xfId="0" applyNumberFormat="1" applyFont="1" applyBorder="1" applyAlignment="1">
      <alignment wrapText="1"/>
    </xf>
    <xf numFmtId="1" fontId="0" fillId="0" borderId="0" xfId="0" applyNumberFormat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wrapText="1"/>
    </xf>
    <xf numFmtId="2" fontId="0" fillId="0" borderId="3" xfId="0" applyNumberFormat="1" applyFont="1" applyBorder="1" applyAlignment="1">
      <alignment horizontal="right" wrapText="1"/>
    </xf>
    <xf numFmtId="0" fontId="0" fillId="2" borderId="3" xfId="0" applyFont="1" applyFill="1" applyBorder="1" applyAlignment="1">
      <alignment horizontal="right" wrapText="1"/>
    </xf>
    <xf numFmtId="0" fontId="0" fillId="0" borderId="3" xfId="0" applyFont="1" applyBorder="1" applyAlignment="1">
      <alignment horizontal="right"/>
    </xf>
    <xf numFmtId="0" fontId="1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3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4" fillId="0" borderId="42" xfId="0" applyFont="1" applyBorder="1" applyAlignment="1">
      <alignment horizontal="right" wrapText="1"/>
    </xf>
    <xf numFmtId="2" fontId="4" fillId="0" borderId="42" xfId="0" applyNumberFormat="1" applyFont="1" applyBorder="1" applyAlignment="1">
      <alignment horizontal="right" wrapText="1"/>
    </xf>
    <xf numFmtId="0" fontId="5" fillId="0" borderId="16" xfId="0" applyFont="1" applyBorder="1" applyAlignment="1">
      <alignment wrapText="1"/>
    </xf>
    <xf numFmtId="2" fontId="5" fillId="0" borderId="16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30" fillId="0" borderId="3" xfId="0" applyFont="1" applyBorder="1" applyAlignment="1">
      <alignment vertical="center"/>
    </xf>
    <xf numFmtId="2" fontId="11" fillId="0" borderId="1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0" fillId="2" borderId="3" xfId="0" applyFill="1" applyBorder="1" applyAlignment="1">
      <alignment wrapText="1"/>
    </xf>
    <xf numFmtId="2" fontId="0" fillId="2" borderId="3" xfId="0" applyNumberFormat="1" applyFill="1" applyBorder="1" applyAlignment="1">
      <alignment wrapText="1"/>
    </xf>
    <xf numFmtId="0" fontId="13" fillId="2" borderId="3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wrapText="1"/>
    </xf>
    <xf numFmtId="0" fontId="3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164" fontId="27" fillId="2" borderId="3" xfId="5" applyNumberFormat="1" applyFont="1" applyFill="1" applyBorder="1" applyAlignment="1">
      <alignment horizontal="center" vertical="center"/>
    </xf>
    <xf numFmtId="165" fontId="27" fillId="2" borderId="3" xfId="5" applyNumberFormat="1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vertical="center" wrapText="1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vertical="center" wrapText="1"/>
    </xf>
    <xf numFmtId="2" fontId="48" fillId="2" borderId="3" xfId="0" applyNumberFormat="1" applyFont="1" applyFill="1" applyBorder="1" applyAlignment="1">
      <alignment vertical="center" wrapText="1"/>
    </xf>
    <xf numFmtId="0" fontId="48" fillId="2" borderId="3" xfId="0" applyFont="1" applyFill="1" applyBorder="1" applyAlignment="1">
      <alignment vertical="center"/>
    </xf>
    <xf numFmtId="2" fontId="48" fillId="2" borderId="3" xfId="0" applyNumberFormat="1" applyFont="1" applyFill="1" applyBorder="1" applyAlignment="1">
      <alignment vertical="center"/>
    </xf>
    <xf numFmtId="0" fontId="49" fillId="2" borderId="15" xfId="0" applyFont="1" applyFill="1" applyBorder="1" applyAlignment="1">
      <alignment vertic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2" borderId="15" xfId="2" applyNumberFormat="1" applyFont="1" applyFill="1" applyBorder="1" applyAlignment="1">
      <alignment horizontal="center"/>
    </xf>
    <xf numFmtId="1" fontId="48" fillId="2" borderId="3" xfId="2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wrapText="1"/>
    </xf>
    <xf numFmtId="14" fontId="47" fillId="2" borderId="15" xfId="0" applyNumberFormat="1" applyFont="1" applyFill="1" applyBorder="1" applyAlignment="1">
      <alignment horizontal="center" vertical="center" wrapText="1"/>
    </xf>
    <xf numFmtId="0" fontId="20" fillId="0" borderId="3" xfId="0" applyFont="1" applyBorder="1"/>
    <xf numFmtId="0" fontId="4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3" fillId="2" borderId="0" xfId="0" applyFont="1" applyFill="1"/>
    <xf numFmtId="0" fontId="1" fillId="2" borderId="12" xfId="0" applyFont="1" applyFill="1" applyBorder="1"/>
    <xf numFmtId="2" fontId="1" fillId="2" borderId="12" xfId="0" applyNumberFormat="1" applyFont="1" applyFill="1" applyBorder="1"/>
    <xf numFmtId="2" fontId="0" fillId="2" borderId="16" xfId="0" applyNumberFormat="1" applyFill="1" applyBorder="1" applyAlignment="1">
      <alignment wrapText="1"/>
    </xf>
    <xf numFmtId="2" fontId="0" fillId="2" borderId="14" xfId="0" applyNumberFormat="1" applyFill="1" applyBorder="1" applyAlignment="1">
      <alignment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right" wrapText="1"/>
    </xf>
    <xf numFmtId="16" fontId="1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2" fontId="0" fillId="2" borderId="1" xfId="0" applyNumberFormat="1" applyFont="1" applyFill="1" applyBorder="1" applyAlignment="1">
      <alignment horizontal="right" wrapText="1"/>
    </xf>
    <xf numFmtId="0" fontId="0" fillId="0" borderId="0" xfId="0"/>
    <xf numFmtId="0" fontId="0" fillId="0" borderId="38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34" fillId="0" borderId="38" xfId="0" applyFont="1" applyBorder="1" applyAlignment="1">
      <alignment wrapText="1"/>
    </xf>
    <xf numFmtId="2" fontId="0" fillId="0" borderId="38" xfId="0" applyNumberFormat="1" applyFont="1" applyBorder="1" applyAlignment="1">
      <alignment wrapText="1"/>
    </xf>
    <xf numFmtId="2" fontId="34" fillId="0" borderId="38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8" xfId="0" applyFont="1" applyBorder="1" applyAlignment="1">
      <alignment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" fontId="11" fillId="0" borderId="3" xfId="0" applyNumberFormat="1" applyFont="1" applyBorder="1"/>
    <xf numFmtId="1" fontId="10" fillId="0" borderId="1" xfId="0" applyNumberFormat="1" applyFont="1" applyBorder="1" applyAlignment="1">
      <alignment wrapText="1"/>
    </xf>
    <xf numFmtId="2" fontId="11" fillId="0" borderId="3" xfId="0" applyNumberFormat="1" applyFont="1" applyBorder="1"/>
    <xf numFmtId="2" fontId="10" fillId="0" borderId="3" xfId="0" applyNumberFormat="1" applyFont="1" applyBorder="1"/>
    <xf numFmtId="1" fontId="11" fillId="0" borderId="31" xfId="0" applyNumberFormat="1" applyFont="1" applyBorder="1" applyAlignment="1">
      <alignment wrapText="1"/>
    </xf>
    <xf numFmtId="1" fontId="10" fillId="0" borderId="3" xfId="0" applyNumberFormat="1" applyFont="1" applyBorder="1"/>
    <xf numFmtId="0" fontId="1" fillId="0" borderId="16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0" borderId="3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6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0" fontId="54" fillId="0" borderId="1" xfId="0" applyFont="1" applyBorder="1" applyAlignment="1">
      <alignment horizontal="right" wrapText="1"/>
    </xf>
    <xf numFmtId="2" fontId="54" fillId="0" borderId="1" xfId="0" applyNumberFormat="1" applyFont="1" applyBorder="1" applyAlignment="1">
      <alignment horizontal="right" wrapText="1"/>
    </xf>
    <xf numFmtId="2" fontId="10" fillId="0" borderId="1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 wrapText="1"/>
    </xf>
    <xf numFmtId="0" fontId="54" fillId="0" borderId="3" xfId="0" applyFont="1" applyBorder="1" applyAlignment="1">
      <alignment horizontal="right" wrapText="1"/>
    </xf>
    <xf numFmtId="2" fontId="54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2" fontId="10" fillId="0" borderId="3" xfId="0" applyNumberFormat="1" applyFont="1" applyBorder="1" applyAlignment="1">
      <alignment horizontal="right" wrapText="1"/>
    </xf>
    <xf numFmtId="2" fontId="54" fillId="0" borderId="8" xfId="0" applyNumberFormat="1" applyFont="1" applyBorder="1" applyAlignment="1">
      <alignment horizontal="right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2" fontId="0" fillId="0" borderId="8" xfId="0" applyNumberForma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1" fontId="0" fillId="0" borderId="16" xfId="0" applyNumberFormat="1" applyBorder="1" applyAlignment="1">
      <alignment horizontal="right" wrapText="1"/>
    </xf>
    <xf numFmtId="1" fontId="0" fillId="0" borderId="15" xfId="0" applyNumberFormat="1" applyBorder="1"/>
    <xf numFmtId="2" fontId="0" fillId="0" borderId="16" xfId="0" applyNumberFormat="1" applyBorder="1" applyAlignment="1">
      <alignment horizontal="right" wrapText="1"/>
    </xf>
    <xf numFmtId="1" fontId="1" fillId="0" borderId="38" xfId="0" applyNumberFormat="1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 wrapText="1"/>
    </xf>
    <xf numFmtId="1" fontId="0" fillId="0" borderId="16" xfId="0" applyNumberFormat="1" applyBorder="1" applyAlignment="1">
      <alignment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54" fillId="0" borderId="1" xfId="0" applyNumberFormat="1" applyFont="1" applyBorder="1" applyAlignment="1">
      <alignment horizontal="right" wrapText="1"/>
    </xf>
    <xf numFmtId="1" fontId="10" fillId="0" borderId="1" xfId="0" applyNumberFormat="1" applyFont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right" wrapText="1"/>
    </xf>
    <xf numFmtId="1" fontId="1" fillId="0" borderId="7" xfId="0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/>
    </xf>
    <xf numFmtId="0" fontId="59" fillId="0" borderId="3" xfId="0" applyFont="1" applyFill="1" applyBorder="1" applyAlignment="1">
      <alignment horizontal="left"/>
    </xf>
    <xf numFmtId="0" fontId="59" fillId="0" borderId="3" xfId="0" applyFont="1" applyFill="1" applyBorder="1"/>
    <xf numFmtId="16" fontId="59" fillId="0" borderId="3" xfId="0" applyNumberFormat="1" applyFont="1" applyFill="1" applyBorder="1" applyAlignment="1">
      <alignment horizontal="center"/>
    </xf>
    <xf numFmtId="0" fontId="59" fillId="0" borderId="3" xfId="0" applyNumberFormat="1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59" fillId="0" borderId="3" xfId="0" applyNumberFormat="1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vertical="top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1" fontId="0" fillId="2" borderId="1" xfId="0" applyNumberFormat="1" applyFill="1" applyBorder="1" applyAlignment="1">
      <alignment wrapText="1"/>
    </xf>
    <xf numFmtId="1" fontId="0" fillId="2" borderId="3" xfId="0" applyNumberFormat="1" applyFill="1" applyBorder="1"/>
    <xf numFmtId="2" fontId="1" fillId="2" borderId="3" xfId="0" applyNumberFormat="1" applyFont="1" applyFill="1" applyBorder="1" applyAlignment="1">
      <alignment horizontal="center" vertical="center" wrapText="1"/>
    </xf>
    <xf numFmtId="0" fontId="0" fillId="2" borderId="3" xfId="3" applyFont="1" applyFill="1" applyBorder="1"/>
    <xf numFmtId="0" fontId="0" fillId="2" borderId="1" xfId="0" applyFon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wrapText="1"/>
    </xf>
    <xf numFmtId="0" fontId="34" fillId="2" borderId="24" xfId="0" applyFont="1" applyFill="1" applyBorder="1" applyAlignment="1">
      <alignment horizontal="center" wrapText="1"/>
    </xf>
    <xf numFmtId="0" fontId="34" fillId="2" borderId="16" xfId="0" applyFont="1" applyFill="1" applyBorder="1" applyAlignment="1">
      <alignment horizontal="center" wrapText="1"/>
    </xf>
    <xf numFmtId="0" fontId="62" fillId="2" borderId="3" xfId="0" applyFont="1" applyFill="1" applyBorder="1" applyAlignment="1">
      <alignment horizontal="center"/>
    </xf>
    <xf numFmtId="0" fontId="50" fillId="2" borderId="3" xfId="0" applyFont="1" applyFill="1" applyBorder="1" applyAlignment="1"/>
    <xf numFmtId="0" fontId="58" fillId="0" borderId="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2" fillId="5" borderId="4" xfId="4" applyFont="1" applyFill="1" applyBorder="1" applyAlignment="1">
      <alignment horizontal="center" vertical="center" wrapText="1"/>
    </xf>
    <xf numFmtId="0" fontId="30" fillId="0" borderId="6" xfId="0" applyFont="1" applyBorder="1" applyAlignment="1">
      <alignment wrapText="1"/>
    </xf>
    <xf numFmtId="0" fontId="32" fillId="5" borderId="3" xfId="4" applyFont="1" applyFill="1" applyBorder="1" applyAlignment="1">
      <alignment horizontal="center" vertical="center" wrapText="1"/>
    </xf>
    <xf numFmtId="0" fontId="26" fillId="5" borderId="19" xfId="4" applyFont="1" applyFill="1" applyBorder="1" applyAlignment="1">
      <alignment horizontal="center" vertical="center" wrapText="1"/>
    </xf>
    <xf numFmtId="0" fontId="26" fillId="5" borderId="0" xfId="4" applyFont="1" applyFill="1" applyBorder="1" applyAlignment="1">
      <alignment horizontal="center" vertical="center" wrapText="1"/>
    </xf>
    <xf numFmtId="0" fontId="26" fillId="5" borderId="37" xfId="4" applyFont="1" applyFill="1" applyBorder="1" applyAlignment="1">
      <alignment horizontal="center" vertical="center" wrapText="1"/>
    </xf>
    <xf numFmtId="0" fontId="37" fillId="5" borderId="34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wrapText="1"/>
    </xf>
    <xf numFmtId="0" fontId="37" fillId="5" borderId="3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wrapText="1"/>
    </xf>
    <xf numFmtId="0" fontId="34" fillId="2" borderId="7" xfId="0" applyFont="1" applyFill="1" applyBorder="1" applyAlignment="1">
      <alignment wrapText="1"/>
    </xf>
    <xf numFmtId="0" fontId="31" fillId="2" borderId="1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37" xfId="0" applyFont="1" applyFill="1" applyBorder="1" applyAlignment="1">
      <alignment horizontal="center" wrapText="1"/>
    </xf>
    <xf numFmtId="0" fontId="31" fillId="2" borderId="26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wrapText="1"/>
    </xf>
    <xf numFmtId="0" fontId="31" fillId="2" borderId="33" xfId="0" applyFont="1" applyFill="1" applyBorder="1" applyAlignment="1">
      <alignment horizontal="center" wrapText="1"/>
    </xf>
    <xf numFmtId="0" fontId="31" fillId="2" borderId="4" xfId="0" applyFont="1" applyFill="1" applyBorder="1" applyAlignment="1">
      <alignment horizontal="center" wrapText="1"/>
    </xf>
    <xf numFmtId="0" fontId="31" fillId="2" borderId="5" xfId="0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1" fillId="2" borderId="26" xfId="3" applyFont="1" applyFill="1" applyBorder="1" applyAlignment="1">
      <alignment horizontal="center" vertical="center"/>
    </xf>
    <xf numFmtId="0" fontId="31" fillId="2" borderId="2" xfId="3" applyFont="1" applyFill="1" applyBorder="1" applyAlignment="1">
      <alignment horizontal="center" vertical="center"/>
    </xf>
    <xf numFmtId="0" fontId="31" fillId="2" borderId="33" xfId="3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1" fillId="2" borderId="19" xfId="3" applyFont="1" applyFill="1" applyBorder="1" applyAlignment="1">
      <alignment horizontal="center" vertical="center" wrapText="1"/>
    </xf>
    <xf numFmtId="0" fontId="31" fillId="2" borderId="0" xfId="3" applyFont="1" applyFill="1" applyBorder="1" applyAlignment="1">
      <alignment horizontal="center" vertical="center" wrapText="1"/>
    </xf>
    <xf numFmtId="0" fontId="31" fillId="2" borderId="37" xfId="3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13" fillId="2" borderId="19" xfId="0" applyFont="1" applyFill="1" applyBorder="1" applyAlignment="1">
      <alignment horizontal="center" wrapText="1"/>
    </xf>
    <xf numFmtId="0" fontId="13" fillId="2" borderId="0" xfId="0" applyFont="1" applyFill="1" applyBorder="1"/>
    <xf numFmtId="0" fontId="13" fillId="2" borderId="37" xfId="0" applyFont="1" applyFill="1" applyBorder="1"/>
    <xf numFmtId="0" fontId="13" fillId="2" borderId="26" xfId="0" applyFont="1" applyFill="1" applyBorder="1" applyAlignment="1">
      <alignment horizontal="center" wrapText="1"/>
    </xf>
    <xf numFmtId="0" fontId="13" fillId="2" borderId="2" xfId="0" applyFont="1" applyFill="1" applyBorder="1"/>
    <xf numFmtId="0" fontId="13" fillId="2" borderId="33" xfId="0" applyFont="1" applyFill="1" applyBorder="1"/>
    <xf numFmtId="0" fontId="23" fillId="2" borderId="34" xfId="0" applyFont="1" applyFill="1" applyBorder="1" applyAlignment="1">
      <alignment horizontal="center"/>
    </xf>
    <xf numFmtId="0" fontId="23" fillId="2" borderId="35" xfId="0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wrapText="1"/>
    </xf>
    <xf numFmtId="0" fontId="24" fillId="2" borderId="37" xfId="0" applyFont="1" applyFill="1" applyBorder="1" applyAlignment="1">
      <alignment wrapText="1"/>
    </xf>
    <xf numFmtId="0" fontId="24" fillId="2" borderId="26" xfId="0" applyFont="1" applyFill="1" applyBorder="1" applyAlignment="1">
      <alignment horizontal="center" wrapText="1"/>
    </xf>
    <xf numFmtId="0" fontId="24" fillId="2" borderId="2" xfId="0" applyFont="1" applyFill="1" applyBorder="1"/>
    <xf numFmtId="0" fontId="24" fillId="2" borderId="33" xfId="0" applyFont="1" applyFill="1" applyBorder="1"/>
    <xf numFmtId="0" fontId="30" fillId="2" borderId="34" xfId="0" applyFont="1" applyFill="1" applyBorder="1" applyAlignment="1">
      <alignment horizontal="center"/>
    </xf>
    <xf numFmtId="0" fontId="30" fillId="2" borderId="35" xfId="0" applyFont="1" applyFill="1" applyBorder="1" applyAlignment="1">
      <alignment horizontal="center"/>
    </xf>
    <xf numFmtId="0" fontId="30" fillId="2" borderId="3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21" fillId="2" borderId="3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wrapText="1"/>
    </xf>
    <xf numFmtId="0" fontId="24" fillId="2" borderId="33" xfId="0" applyFont="1" applyFill="1" applyBorder="1" applyAlignment="1">
      <alignment horizont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37" xfId="0" applyFont="1" applyFill="1" applyBorder="1"/>
    <xf numFmtId="0" fontId="2" fillId="2" borderId="26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vertical="center"/>
    </xf>
    <xf numFmtId="0" fontId="53" fillId="2" borderId="33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4" fillId="2" borderId="15" xfId="0" applyFont="1" applyFill="1" applyBorder="1" applyAlignment="1">
      <alignment horizontal="center" wrapText="1"/>
    </xf>
    <xf numFmtId="2" fontId="24" fillId="2" borderId="15" xfId="0" applyNumberFormat="1" applyFont="1" applyFill="1" applyBorder="1" applyAlignment="1">
      <alignment horizontal="center" wrapText="1"/>
    </xf>
    <xf numFmtId="2" fontId="13" fillId="2" borderId="35" xfId="0" applyNumberFormat="1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/>
    </xf>
    <xf numFmtId="0" fontId="24" fillId="2" borderId="35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8" xfId="0" applyBorder="1"/>
    <xf numFmtId="0" fontId="0" fillId="0" borderId="62" xfId="0" applyBorder="1" applyAlignment="1">
      <alignment wrapText="1"/>
    </xf>
    <xf numFmtId="0" fontId="30" fillId="0" borderId="34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40" fillId="2" borderId="19" xfId="0" applyFont="1" applyFill="1" applyBorder="1" applyAlignment="1">
      <alignment horizontal="center" wrapText="1"/>
    </xf>
    <xf numFmtId="0" fontId="40" fillId="2" borderId="0" xfId="0" applyFont="1" applyFill="1" applyBorder="1" applyAlignment="1">
      <alignment horizontal="center" wrapText="1"/>
    </xf>
    <xf numFmtId="0" fontId="40" fillId="2" borderId="37" xfId="0" applyFont="1" applyFill="1" applyBorder="1" applyAlignment="1">
      <alignment horizontal="center" wrapText="1"/>
    </xf>
    <xf numFmtId="0" fontId="40" fillId="2" borderId="26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3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30" fillId="2" borderId="3" xfId="0" applyNumberFormat="1" applyFont="1" applyFill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30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9" fillId="2" borderId="0" xfId="0" applyFont="1" applyFill="1" applyBorder="1"/>
    <xf numFmtId="0" fontId="29" fillId="2" borderId="37" xfId="0" applyFont="1" applyFill="1" applyBorder="1"/>
    <xf numFmtId="0" fontId="2" fillId="2" borderId="26" xfId="0" applyFont="1" applyFill="1" applyBorder="1" applyAlignment="1">
      <alignment horizontal="center" wrapText="1"/>
    </xf>
    <xf numFmtId="0" fontId="53" fillId="2" borderId="2" xfId="0" applyFont="1" applyFill="1" applyBorder="1"/>
    <xf numFmtId="0" fontId="53" fillId="2" borderId="33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/>
    <xf numFmtId="0" fontId="19" fillId="2" borderId="33" xfId="0" applyFont="1" applyFill="1" applyBorder="1"/>
    <xf numFmtId="0" fontId="30" fillId="2" borderId="19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vertical="center"/>
    </xf>
    <xf numFmtId="0" fontId="36" fillId="2" borderId="37" xfId="0" applyFont="1" applyFill="1" applyBorder="1" applyAlignment="1">
      <alignment vertical="center"/>
    </xf>
    <xf numFmtId="0" fontId="30" fillId="2" borderId="19" xfId="0" applyFont="1" applyFill="1" applyBorder="1" applyAlignment="1">
      <alignment horizontal="center" wrapText="1"/>
    </xf>
    <xf numFmtId="0" fontId="36" fillId="2" borderId="0" xfId="0" applyFont="1" applyFill="1" applyBorder="1"/>
    <xf numFmtId="0" fontId="36" fillId="2" borderId="37" xfId="0" applyFont="1" applyFill="1" applyBorder="1"/>
    <xf numFmtId="0" fontId="2" fillId="2" borderId="15" xfId="0" applyFont="1" applyFill="1" applyBorder="1" applyAlignment="1">
      <alignment horizontal="center" wrapText="1"/>
    </xf>
    <xf numFmtId="0" fontId="53" fillId="2" borderId="15" xfId="0" applyFont="1" applyFill="1" applyBorder="1"/>
    <xf numFmtId="0" fontId="10" fillId="0" borderId="66" xfId="0" applyFont="1" applyBorder="1" applyAlignment="1">
      <alignment horizont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wrapText="1"/>
    </xf>
    <xf numFmtId="0" fontId="52" fillId="2" borderId="0" xfId="0" applyFont="1" applyFill="1" applyBorder="1" applyAlignment="1">
      <alignment horizontal="center" wrapText="1"/>
    </xf>
    <xf numFmtId="0" fontId="52" fillId="2" borderId="37" xfId="0" applyFont="1" applyFill="1" applyBorder="1" applyAlignment="1">
      <alignment horizontal="center" wrapText="1"/>
    </xf>
    <xf numFmtId="0" fontId="52" fillId="2" borderId="26" xfId="0" applyFont="1" applyFill="1" applyBorder="1" applyAlignment="1">
      <alignment horizontal="center" wrapText="1"/>
    </xf>
    <xf numFmtId="0" fontId="52" fillId="2" borderId="2" xfId="0" applyFont="1" applyFill="1" applyBorder="1" applyAlignment="1">
      <alignment horizontal="center" wrapText="1"/>
    </xf>
    <xf numFmtId="0" fontId="52" fillId="2" borderId="33" xfId="0" applyFont="1" applyFill="1" applyBorder="1" applyAlignment="1">
      <alignment horizontal="center" wrapText="1"/>
    </xf>
    <xf numFmtId="0" fontId="3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wrapText="1"/>
    </xf>
    <xf numFmtId="0" fontId="36" fillId="2" borderId="37" xfId="0" applyFont="1" applyFill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24" fillId="2" borderId="0" xfId="0" applyFont="1" applyFill="1" applyBorder="1"/>
    <xf numFmtId="0" fontId="24" fillId="2" borderId="37" xfId="0" applyFont="1" applyFill="1" applyBorder="1"/>
    <xf numFmtId="0" fontId="1" fillId="0" borderId="69" xfId="0" applyFont="1" applyBorder="1" applyAlignment="1">
      <alignment horizontal="center" vertical="center" wrapText="1"/>
    </xf>
    <xf numFmtId="0" fontId="38" fillId="2" borderId="0" xfId="0" applyFont="1" applyFill="1" applyBorder="1"/>
    <xf numFmtId="0" fontId="38" fillId="2" borderId="37" xfId="0" applyFont="1" applyFill="1" applyBorder="1"/>
    <xf numFmtId="0" fontId="38" fillId="2" borderId="2" xfId="0" applyFont="1" applyFill="1" applyBorder="1"/>
    <xf numFmtId="0" fontId="38" fillId="2" borderId="33" xfId="0" applyFont="1" applyFill="1" applyBorder="1"/>
    <xf numFmtId="0" fontId="29" fillId="2" borderId="2" xfId="0" applyFont="1" applyFill="1" applyBorder="1"/>
    <xf numFmtId="0" fontId="29" fillId="2" borderId="33" xfId="0" applyFont="1" applyFill="1" applyBorder="1"/>
    <xf numFmtId="2" fontId="1" fillId="0" borderId="15" xfId="0" applyNumberFormat="1" applyFont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/>
    </xf>
    <xf numFmtId="0" fontId="24" fillId="2" borderId="33" xfId="0" applyFont="1" applyFill="1" applyBorder="1" applyAlignment="1">
      <alignment vertical="center"/>
    </xf>
    <xf numFmtId="0" fontId="30" fillId="2" borderId="26" xfId="0" applyFont="1" applyFill="1" applyBorder="1" applyAlignment="1">
      <alignment horizontal="center" wrapText="1"/>
    </xf>
    <xf numFmtId="0" fontId="30" fillId="2" borderId="2" xfId="0" applyFont="1" applyFill="1" applyBorder="1"/>
    <xf numFmtId="0" fontId="30" fillId="2" borderId="33" xfId="0" applyFont="1" applyFill="1" applyBorder="1"/>
    <xf numFmtId="0" fontId="1" fillId="2" borderId="20" xfId="0" applyFont="1" applyFill="1" applyBorder="1" applyAlignment="1">
      <alignment horizontal="center" vertical="center" wrapText="1"/>
    </xf>
    <xf numFmtId="1" fontId="49" fillId="2" borderId="15" xfId="2" applyNumberFormat="1" applyFont="1" applyFill="1" applyBorder="1" applyAlignment="1">
      <alignment horizontal="center" vertical="center" wrapText="1"/>
    </xf>
    <xf numFmtId="1" fontId="49" fillId="2" borderId="3" xfId="2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6" fillId="2" borderId="3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0" fillId="2" borderId="0" xfId="0" applyFont="1" applyFill="1" applyBorder="1"/>
    <xf numFmtId="0" fontId="30" fillId="2" borderId="37" xfId="0" applyFont="1" applyFill="1" applyBorder="1"/>
    <xf numFmtId="2" fontId="29" fillId="2" borderId="0" xfId="0" applyNumberFormat="1" applyFont="1" applyFill="1" applyBorder="1"/>
    <xf numFmtId="2" fontId="29" fillId="2" borderId="37" xfId="0" applyNumberFormat="1" applyFont="1" applyFill="1" applyBorder="1"/>
    <xf numFmtId="2" fontId="29" fillId="2" borderId="2" xfId="0" applyNumberFormat="1" applyFont="1" applyFill="1" applyBorder="1"/>
    <xf numFmtId="2" fontId="29" fillId="2" borderId="33" xfId="0" applyNumberFormat="1" applyFont="1" applyFill="1" applyBorder="1"/>
    <xf numFmtId="2" fontId="30" fillId="2" borderId="35" xfId="0" applyNumberFormat="1" applyFont="1" applyFill="1" applyBorder="1" applyAlignment="1">
      <alignment horizontal="center"/>
    </xf>
    <xf numFmtId="2" fontId="30" fillId="2" borderId="36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0" fontId="30" fillId="2" borderId="37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9" fillId="2" borderId="0" xfId="0" applyFont="1" applyFill="1" applyBorder="1" applyAlignment="1">
      <alignment wrapText="1"/>
    </xf>
    <xf numFmtId="0" fontId="29" fillId="2" borderId="37" xfId="0" applyFont="1" applyFill="1" applyBorder="1" applyAlignment="1">
      <alignment wrapText="1"/>
    </xf>
    <xf numFmtId="0" fontId="24" fillId="2" borderId="47" xfId="0" applyFont="1" applyFill="1" applyBorder="1" applyAlignment="1">
      <alignment horizontal="center" wrapText="1"/>
    </xf>
    <xf numFmtId="0" fontId="24" fillId="2" borderId="17" xfId="0" applyFont="1" applyFill="1" applyBorder="1" applyAlignment="1">
      <alignment horizontal="center" wrapText="1"/>
    </xf>
    <xf numFmtId="0" fontId="24" fillId="2" borderId="39" xfId="0" applyFont="1" applyFill="1" applyBorder="1" applyAlignment="1">
      <alignment horizontal="center" wrapText="1"/>
    </xf>
    <xf numFmtId="0" fontId="56" fillId="2" borderId="19" xfId="0" applyFont="1" applyFill="1" applyBorder="1" applyAlignment="1">
      <alignment horizontal="center" wrapText="1"/>
    </xf>
    <xf numFmtId="0" fontId="57" fillId="2" borderId="0" xfId="0" applyFont="1" applyFill="1" applyBorder="1"/>
    <xf numFmtId="0" fontId="57" fillId="2" borderId="37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29" fillId="2" borderId="2" xfId="0" applyFont="1" applyFill="1" applyBorder="1" applyAlignment="1">
      <alignment vertical="center"/>
    </xf>
    <xf numFmtId="0" fontId="29" fillId="2" borderId="33" xfId="0" applyFont="1" applyFill="1" applyBorder="1" applyAlignment="1">
      <alignment vertical="center"/>
    </xf>
    <xf numFmtId="0" fontId="30" fillId="2" borderId="4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wrapText="1"/>
    </xf>
    <xf numFmtId="0" fontId="30" fillId="0" borderId="2" xfId="0" applyFont="1" applyBorder="1"/>
    <xf numFmtId="0" fontId="30" fillId="0" borderId="33" xfId="0" applyFont="1" applyBorder="1"/>
    <xf numFmtId="0" fontId="44" fillId="2" borderId="34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29" fillId="0" borderId="2" xfId="0" applyFont="1" applyBorder="1"/>
    <xf numFmtId="0" fontId="29" fillId="0" borderId="33" xfId="0" applyFont="1" applyBorder="1"/>
    <xf numFmtId="1" fontId="24" fillId="2" borderId="0" xfId="0" applyNumberFormat="1" applyFont="1" applyFill="1" applyBorder="1"/>
    <xf numFmtId="1" fontId="24" fillId="2" borderId="2" xfId="0" applyNumberFormat="1" applyFont="1" applyFill="1" applyBorder="1"/>
    <xf numFmtId="1" fontId="24" fillId="2" borderId="35" xfId="0" applyNumberFormat="1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/>
    </xf>
    <xf numFmtId="0" fontId="36" fillId="2" borderId="33" xfId="0" applyFont="1" applyFill="1" applyBorder="1" applyAlignment="1">
      <alignment vertical="center"/>
    </xf>
    <xf numFmtId="0" fontId="30" fillId="2" borderId="15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2" fillId="2" borderId="36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 wrapText="1"/>
    </xf>
    <xf numFmtId="164" fontId="46" fillId="2" borderId="15" xfId="5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/>
    </xf>
    <xf numFmtId="0" fontId="43" fillId="2" borderId="35" xfId="0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0" fontId="61" fillId="2" borderId="19" xfId="0" applyFont="1" applyFill="1" applyBorder="1" applyAlignment="1">
      <alignment horizontal="center"/>
    </xf>
    <xf numFmtId="0" fontId="61" fillId="2" borderId="0" xfId="0" applyFont="1" applyFill="1" applyBorder="1" applyAlignment="1">
      <alignment horizontal="center"/>
    </xf>
    <xf numFmtId="0" fontId="61" fillId="2" borderId="37" xfId="0" applyFont="1" applyFill="1" applyBorder="1" applyAlignment="1">
      <alignment horizontal="center"/>
    </xf>
    <xf numFmtId="0" fontId="43" fillId="2" borderId="2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0" fillId="2" borderId="19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60" fillId="2" borderId="37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Comma" xfId="5" builtinId="3"/>
    <cellStyle name="Excel Built-in Normal" xfId="2" xr:uid="{00000000-0005-0000-0000-000001000000}"/>
    <cellStyle name="Normal" xfId="0" builtinId="0"/>
    <cellStyle name="Normal 10" xfId="4" xr:uid="{00000000-0005-0000-0000-000003000000}"/>
    <cellStyle name="Normal 11" xfId="3" xr:uid="{00000000-0005-0000-0000-000004000000}"/>
    <cellStyle name="Normal 2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ad%20Bank\AppData\Roaming\Microsoft\Excel\SLBC%20%20SEP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apulation pattern"/>
      <sheetName val="Economic Indicator"/>
      <sheetName val="Abbreviation"/>
      <sheetName val="State Achievement"/>
      <sheetName val="Branch Network"/>
      <sheetName val="Banking Pro"/>
      <sheetName val="Bank CD"/>
      <sheetName val="Dist CD"/>
      <sheetName val="Business"/>
      <sheetName val="Seg ADV"/>
      <sheetName val="Total Prio"/>
      <sheetName val="Crop"/>
      <sheetName val="Details Agri"/>
      <sheetName val="Prio Agri"/>
      <sheetName val="MSME"/>
      <sheetName val="OPS "/>
      <sheetName val="KCC"/>
      <sheetName val="FI &amp; KCC"/>
      <sheetName val="HOUSING "/>
      <sheetName val="EDU "/>
      <sheetName val="Weaker"/>
      <sheetName val="Minority"/>
      <sheetName val="SHG"/>
      <sheetName val="PMEGP"/>
      <sheetName val="Mudra"/>
      <sheetName val="PMJDY"/>
      <sheetName val="Suraksa"/>
      <sheetName val="SUI"/>
      <sheetName val="NULM"/>
      <sheetName val="NRLM"/>
      <sheetName val="Digitisation"/>
      <sheetName val="DATA SEEDINGS"/>
      <sheetName val="Blocks"/>
      <sheetName val="FLC"/>
      <sheetName val="DCC"/>
      <sheetName val="ACP Target AGRI"/>
      <sheetName val="ACP Target MSME"/>
      <sheetName val="ACP Target OPS"/>
      <sheetName val="ACP AGRI Achiv"/>
      <sheetName val="ACP MSME Achiv"/>
      <sheetName val="ACP OPS Achiv"/>
      <sheetName val="ACP %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">
          <cell r="W6">
            <v>1161</v>
          </cell>
          <cell r="X6">
            <v>1248.19</v>
          </cell>
        </row>
        <row r="7">
          <cell r="W7">
            <v>1460</v>
          </cell>
          <cell r="X7">
            <v>1763.52</v>
          </cell>
        </row>
        <row r="8">
          <cell r="W8">
            <v>410</v>
          </cell>
          <cell r="X8">
            <v>421.21</v>
          </cell>
        </row>
        <row r="9">
          <cell r="W9">
            <v>1728</v>
          </cell>
          <cell r="X9">
            <v>2156.77</v>
          </cell>
        </row>
        <row r="10">
          <cell r="W10">
            <v>1506</v>
          </cell>
          <cell r="X10">
            <v>2269.79</v>
          </cell>
        </row>
        <row r="11">
          <cell r="W11">
            <v>816</v>
          </cell>
          <cell r="X11">
            <v>863.46</v>
          </cell>
        </row>
        <row r="12">
          <cell r="W12">
            <v>267</v>
          </cell>
          <cell r="X12">
            <v>235.8</v>
          </cell>
        </row>
        <row r="13">
          <cell r="W13">
            <v>1435</v>
          </cell>
          <cell r="X13">
            <v>2208.06</v>
          </cell>
        </row>
        <row r="14">
          <cell r="W14">
            <v>299</v>
          </cell>
          <cell r="X14">
            <v>315.49</v>
          </cell>
        </row>
        <row r="15">
          <cell r="W15">
            <v>14251</v>
          </cell>
          <cell r="X15">
            <v>20088.759999999998</v>
          </cell>
        </row>
        <row r="16">
          <cell r="W16">
            <v>422</v>
          </cell>
          <cell r="X16">
            <v>445.4</v>
          </cell>
        </row>
        <row r="17">
          <cell r="W17">
            <v>461</v>
          </cell>
          <cell r="X17">
            <v>427.75</v>
          </cell>
        </row>
        <row r="18">
          <cell r="W18">
            <v>24216</v>
          </cell>
          <cell r="X18">
            <v>32444.2</v>
          </cell>
        </row>
        <row r="19">
          <cell r="W19">
            <v>1035</v>
          </cell>
          <cell r="X19">
            <v>1135.67</v>
          </cell>
        </row>
        <row r="20">
          <cell r="W20">
            <v>299</v>
          </cell>
          <cell r="X20">
            <v>320.45999999999998</v>
          </cell>
        </row>
        <row r="21">
          <cell r="W21">
            <v>1241</v>
          </cell>
          <cell r="X21">
            <v>1061.55</v>
          </cell>
        </row>
        <row r="22">
          <cell r="W22">
            <v>1017</v>
          </cell>
          <cell r="X22">
            <v>1228.81</v>
          </cell>
        </row>
        <row r="23">
          <cell r="W23">
            <v>466</v>
          </cell>
          <cell r="X23">
            <v>498.65</v>
          </cell>
        </row>
        <row r="24">
          <cell r="W24">
            <v>461</v>
          </cell>
          <cell r="X24">
            <v>402.95</v>
          </cell>
        </row>
        <row r="25">
          <cell r="W25">
            <v>252</v>
          </cell>
          <cell r="X25">
            <v>226.74</v>
          </cell>
        </row>
        <row r="26">
          <cell r="W26">
            <v>309</v>
          </cell>
          <cell r="X26">
            <v>317.94</v>
          </cell>
        </row>
        <row r="27">
          <cell r="W27">
            <v>5080</v>
          </cell>
          <cell r="X27">
            <v>5192.7700000000004</v>
          </cell>
        </row>
        <row r="28">
          <cell r="W28">
            <v>4395</v>
          </cell>
          <cell r="X28">
            <v>5267.62</v>
          </cell>
        </row>
        <row r="29">
          <cell r="W29">
            <v>4395</v>
          </cell>
          <cell r="X29">
            <v>5267.62</v>
          </cell>
        </row>
        <row r="30">
          <cell r="W30">
            <v>2824</v>
          </cell>
          <cell r="X30">
            <v>3607</v>
          </cell>
        </row>
        <row r="31">
          <cell r="W31">
            <v>2824</v>
          </cell>
          <cell r="X31">
            <v>3607</v>
          </cell>
        </row>
        <row r="32">
          <cell r="W32">
            <v>36515</v>
          </cell>
          <cell r="X32">
            <v>46511.59</v>
          </cell>
        </row>
      </sheetData>
      <sheetData sheetId="37" refreshError="1">
        <row r="6">
          <cell r="U6">
            <v>451</v>
          </cell>
          <cell r="V6">
            <v>593.42999999999995</v>
          </cell>
        </row>
        <row r="7">
          <cell r="U7">
            <v>490</v>
          </cell>
          <cell r="V7">
            <v>538.08000000000004</v>
          </cell>
        </row>
        <row r="8">
          <cell r="U8">
            <v>274</v>
          </cell>
          <cell r="V8">
            <v>290.35000000000002</v>
          </cell>
        </row>
        <row r="9">
          <cell r="U9">
            <v>498</v>
          </cell>
          <cell r="V9">
            <v>806.18</v>
          </cell>
        </row>
        <row r="10">
          <cell r="U10">
            <v>401</v>
          </cell>
          <cell r="V10">
            <v>625.48</v>
          </cell>
        </row>
        <row r="11">
          <cell r="U11">
            <v>368</v>
          </cell>
          <cell r="V11">
            <v>401.74</v>
          </cell>
        </row>
        <row r="12">
          <cell r="U12">
            <v>158</v>
          </cell>
          <cell r="V12">
            <v>175.5</v>
          </cell>
        </row>
        <row r="13">
          <cell r="U13">
            <v>469</v>
          </cell>
          <cell r="V13">
            <v>508.7</v>
          </cell>
        </row>
        <row r="14">
          <cell r="U14">
            <v>224</v>
          </cell>
          <cell r="V14">
            <v>290.35000000000002</v>
          </cell>
        </row>
        <row r="15">
          <cell r="U15">
            <v>4159</v>
          </cell>
          <cell r="V15">
            <v>6212.05</v>
          </cell>
        </row>
        <row r="16">
          <cell r="U16">
            <v>201</v>
          </cell>
          <cell r="V16">
            <v>217.2</v>
          </cell>
        </row>
        <row r="17">
          <cell r="U17">
            <v>280</v>
          </cell>
          <cell r="V17">
            <v>295.35000000000002</v>
          </cell>
        </row>
        <row r="18">
          <cell r="U18">
            <v>7973</v>
          </cell>
          <cell r="V18">
            <v>10954.41</v>
          </cell>
        </row>
        <row r="19">
          <cell r="U19">
            <v>470</v>
          </cell>
          <cell r="V19">
            <v>594.36</v>
          </cell>
        </row>
        <row r="20">
          <cell r="U20">
            <v>274</v>
          </cell>
          <cell r="V20">
            <v>290.35000000000002</v>
          </cell>
        </row>
        <row r="21">
          <cell r="U21">
            <v>457</v>
          </cell>
          <cell r="V21">
            <v>521.9</v>
          </cell>
        </row>
        <row r="22">
          <cell r="U22">
            <v>467</v>
          </cell>
          <cell r="V22">
            <v>561.64</v>
          </cell>
        </row>
        <row r="23">
          <cell r="U23">
            <v>195</v>
          </cell>
          <cell r="V23">
            <v>216.24</v>
          </cell>
        </row>
        <row r="24">
          <cell r="U24">
            <v>272</v>
          </cell>
          <cell r="V24">
            <v>285.35000000000002</v>
          </cell>
        </row>
        <row r="25">
          <cell r="U25">
            <v>169</v>
          </cell>
          <cell r="V25">
            <v>186.81</v>
          </cell>
        </row>
        <row r="26">
          <cell r="U26">
            <v>224</v>
          </cell>
          <cell r="V26">
            <v>290.35000000000002</v>
          </cell>
        </row>
        <row r="27">
          <cell r="U27">
            <v>2528</v>
          </cell>
          <cell r="V27">
            <v>2947</v>
          </cell>
        </row>
        <row r="28">
          <cell r="U28">
            <v>1550</v>
          </cell>
          <cell r="V28">
            <v>2172.27</v>
          </cell>
        </row>
        <row r="29">
          <cell r="U29">
            <v>1550</v>
          </cell>
          <cell r="V29">
            <v>2172.27</v>
          </cell>
        </row>
        <row r="30">
          <cell r="U30">
            <v>593</v>
          </cell>
          <cell r="V30">
            <v>585.92999999999995</v>
          </cell>
        </row>
        <row r="31">
          <cell r="U31">
            <v>593</v>
          </cell>
          <cell r="V31">
            <v>585.92999999999995</v>
          </cell>
        </row>
        <row r="32">
          <cell r="U32">
            <v>12644</v>
          </cell>
          <cell r="V32">
            <v>16659.61</v>
          </cell>
        </row>
      </sheetData>
      <sheetData sheetId="38" refreshError="1">
        <row r="6">
          <cell r="Q6">
            <v>81</v>
          </cell>
          <cell r="R6">
            <v>588.98</v>
          </cell>
        </row>
        <row r="7">
          <cell r="Q7">
            <v>95</v>
          </cell>
          <cell r="R7">
            <v>152.94</v>
          </cell>
        </row>
        <row r="8">
          <cell r="Q8">
            <v>31</v>
          </cell>
          <cell r="R8">
            <v>152.4</v>
          </cell>
        </row>
        <row r="9">
          <cell r="Q9">
            <v>87</v>
          </cell>
          <cell r="R9">
            <v>375.85</v>
          </cell>
        </row>
        <row r="10">
          <cell r="Q10">
            <v>148</v>
          </cell>
          <cell r="R10">
            <v>253.41</v>
          </cell>
        </row>
        <row r="11">
          <cell r="Q11">
            <v>46</v>
          </cell>
          <cell r="R11">
            <v>338.08</v>
          </cell>
        </row>
        <row r="12">
          <cell r="Q12">
            <v>21</v>
          </cell>
          <cell r="R12">
            <v>79.08</v>
          </cell>
        </row>
        <row r="13">
          <cell r="Q13">
            <v>148</v>
          </cell>
          <cell r="R13">
            <v>530.49</v>
          </cell>
        </row>
        <row r="14">
          <cell r="Q14">
            <v>31</v>
          </cell>
          <cell r="R14">
            <v>140.54</v>
          </cell>
        </row>
        <row r="15">
          <cell r="Q15">
            <v>1142</v>
          </cell>
          <cell r="R15">
            <v>2224.9899999999998</v>
          </cell>
        </row>
        <row r="16">
          <cell r="Q16">
            <v>12</v>
          </cell>
          <cell r="R16">
            <v>151.44999999999999</v>
          </cell>
        </row>
        <row r="17">
          <cell r="Q17">
            <v>31</v>
          </cell>
          <cell r="R17">
            <v>99.85</v>
          </cell>
        </row>
        <row r="18">
          <cell r="Q18">
            <v>1873</v>
          </cell>
          <cell r="R18">
            <v>5088.0600000000004</v>
          </cell>
        </row>
        <row r="19">
          <cell r="Q19">
            <v>66</v>
          </cell>
          <cell r="R19">
            <v>249.3</v>
          </cell>
        </row>
        <row r="20">
          <cell r="Q20">
            <v>31</v>
          </cell>
          <cell r="R20">
            <v>153.87</v>
          </cell>
        </row>
        <row r="21">
          <cell r="Q21">
            <v>71</v>
          </cell>
          <cell r="R21">
            <v>145.30000000000001</v>
          </cell>
        </row>
        <row r="22">
          <cell r="Q22">
            <v>94</v>
          </cell>
          <cell r="R22">
            <v>134.96</v>
          </cell>
        </row>
        <row r="23">
          <cell r="Q23">
            <v>21</v>
          </cell>
          <cell r="R23">
            <v>187.43</v>
          </cell>
        </row>
        <row r="24">
          <cell r="Q24">
            <v>31</v>
          </cell>
          <cell r="R24">
            <v>150.61000000000001</v>
          </cell>
        </row>
        <row r="25">
          <cell r="Q25">
            <v>32</v>
          </cell>
          <cell r="R25">
            <v>89.97</v>
          </cell>
        </row>
        <row r="26">
          <cell r="Q26">
            <v>31</v>
          </cell>
          <cell r="R26">
            <v>222.32</v>
          </cell>
        </row>
        <row r="27">
          <cell r="Q27">
            <v>377</v>
          </cell>
          <cell r="R27">
            <v>1333.76</v>
          </cell>
        </row>
        <row r="28">
          <cell r="Q28">
            <v>608</v>
          </cell>
          <cell r="R28">
            <v>662.17</v>
          </cell>
        </row>
        <row r="29">
          <cell r="Q29">
            <v>608</v>
          </cell>
          <cell r="R29">
            <v>662.17</v>
          </cell>
        </row>
        <row r="30">
          <cell r="Q30">
            <v>329</v>
          </cell>
          <cell r="R30">
            <v>295.47000000000003</v>
          </cell>
        </row>
        <row r="31">
          <cell r="Q31">
            <v>329</v>
          </cell>
          <cell r="R31">
            <v>295.47000000000003</v>
          </cell>
        </row>
        <row r="32">
          <cell r="Q32">
            <v>3187</v>
          </cell>
          <cell r="R32">
            <v>7379.46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opLeftCell="A33" workbookViewId="0">
      <selection sqref="A1:C52"/>
    </sheetView>
  </sheetViews>
  <sheetFormatPr defaultRowHeight="14.4" x14ac:dyDescent="0.3"/>
  <cols>
    <col min="1" max="1" width="14" customWidth="1"/>
    <col min="2" max="2" width="63.44140625" customWidth="1"/>
    <col min="3" max="3" width="20.33203125" customWidth="1"/>
  </cols>
  <sheetData>
    <row r="1" spans="1:3" ht="21.6" customHeight="1" x14ac:dyDescent="0.3">
      <c r="A1" s="503" t="s">
        <v>141</v>
      </c>
      <c r="B1" s="503"/>
      <c r="C1" s="503"/>
    </row>
    <row r="2" spans="1:3" ht="19.5" customHeight="1" x14ac:dyDescent="0.3">
      <c r="A2" s="472" t="s">
        <v>142</v>
      </c>
      <c r="B2" s="472" t="s">
        <v>143</v>
      </c>
      <c r="C2" s="472" t="s">
        <v>144</v>
      </c>
    </row>
    <row r="3" spans="1:3" ht="17.399999999999999" x14ac:dyDescent="0.35">
      <c r="A3" s="473">
        <f>ROW(A1)</f>
        <v>1</v>
      </c>
      <c r="B3" s="474" t="s">
        <v>145</v>
      </c>
      <c r="C3" s="473">
        <v>1</v>
      </c>
    </row>
    <row r="4" spans="1:3" ht="17.399999999999999" x14ac:dyDescent="0.35">
      <c r="A4" s="473">
        <f>ROW(A2)</f>
        <v>2</v>
      </c>
      <c r="B4" s="475" t="s">
        <v>146</v>
      </c>
      <c r="C4" s="473">
        <v>2</v>
      </c>
    </row>
    <row r="5" spans="1:3" ht="17.399999999999999" x14ac:dyDescent="0.35">
      <c r="A5" s="473">
        <f>ROW(A3)</f>
        <v>3</v>
      </c>
      <c r="B5" s="475" t="s">
        <v>147</v>
      </c>
      <c r="C5" s="473">
        <v>3</v>
      </c>
    </row>
    <row r="6" spans="1:3" ht="17.399999999999999" x14ac:dyDescent="0.35">
      <c r="A6" s="473">
        <f t="shared" ref="A6:A26" si="0">ROW(A4)</f>
        <v>4</v>
      </c>
      <c r="B6" s="475" t="s">
        <v>148</v>
      </c>
      <c r="C6" s="473">
        <v>4</v>
      </c>
    </row>
    <row r="7" spans="1:3" ht="17.399999999999999" x14ac:dyDescent="0.35">
      <c r="A7" s="473">
        <f t="shared" si="0"/>
        <v>5</v>
      </c>
      <c r="B7" s="475" t="s">
        <v>149</v>
      </c>
      <c r="C7" s="473">
        <v>5</v>
      </c>
    </row>
    <row r="8" spans="1:3" s="417" customFormat="1" ht="17.399999999999999" x14ac:dyDescent="0.35">
      <c r="A8" s="473">
        <f t="shared" si="0"/>
        <v>6</v>
      </c>
      <c r="B8" s="475" t="s">
        <v>150</v>
      </c>
      <c r="C8" s="473">
        <v>6</v>
      </c>
    </row>
    <row r="9" spans="1:3" ht="17.399999999999999" x14ac:dyDescent="0.35">
      <c r="A9" s="473">
        <f t="shared" si="0"/>
        <v>7</v>
      </c>
      <c r="B9" s="475" t="s">
        <v>151</v>
      </c>
      <c r="C9" s="473">
        <v>7</v>
      </c>
    </row>
    <row r="10" spans="1:3" ht="17.399999999999999" x14ac:dyDescent="0.35">
      <c r="A10" s="473">
        <f t="shared" si="0"/>
        <v>8</v>
      </c>
      <c r="B10" s="475" t="s">
        <v>798</v>
      </c>
      <c r="C10" s="473">
        <v>8</v>
      </c>
    </row>
    <row r="11" spans="1:3" ht="17.399999999999999" x14ac:dyDescent="0.35">
      <c r="A11" s="473">
        <f t="shared" si="0"/>
        <v>9</v>
      </c>
      <c r="B11" s="475" t="s">
        <v>152</v>
      </c>
      <c r="C11" s="473">
        <v>9</v>
      </c>
    </row>
    <row r="12" spans="1:3" ht="17.399999999999999" x14ac:dyDescent="0.35">
      <c r="A12" s="473">
        <f t="shared" si="0"/>
        <v>10</v>
      </c>
      <c r="B12" s="475" t="s">
        <v>799</v>
      </c>
      <c r="C12" s="476" t="s">
        <v>923</v>
      </c>
    </row>
    <row r="13" spans="1:3" ht="17.399999999999999" x14ac:dyDescent="0.35">
      <c r="A13" s="473">
        <f t="shared" si="0"/>
        <v>11</v>
      </c>
      <c r="B13" s="475" t="s">
        <v>167</v>
      </c>
      <c r="C13" s="476" t="s">
        <v>924</v>
      </c>
    </row>
    <row r="14" spans="1:3" ht="17.399999999999999" x14ac:dyDescent="0.35">
      <c r="A14" s="473">
        <f t="shared" si="0"/>
        <v>12</v>
      </c>
      <c r="B14" s="475" t="s">
        <v>168</v>
      </c>
      <c r="C14" s="473" t="s">
        <v>914</v>
      </c>
    </row>
    <row r="15" spans="1:3" ht="17.399999999999999" x14ac:dyDescent="0.35">
      <c r="A15" s="473">
        <f t="shared" si="0"/>
        <v>13</v>
      </c>
      <c r="B15" s="475" t="s">
        <v>172</v>
      </c>
      <c r="C15" s="473" t="s">
        <v>915</v>
      </c>
    </row>
    <row r="16" spans="1:3" ht="17.399999999999999" x14ac:dyDescent="0.35">
      <c r="A16" s="473">
        <f t="shared" si="0"/>
        <v>14</v>
      </c>
      <c r="B16" s="475" t="s">
        <v>424</v>
      </c>
      <c r="C16" s="473" t="s">
        <v>925</v>
      </c>
    </row>
    <row r="17" spans="1:3" ht="17.399999999999999" x14ac:dyDescent="0.35">
      <c r="A17" s="473">
        <f t="shared" si="0"/>
        <v>15</v>
      </c>
      <c r="B17" s="475" t="s">
        <v>197</v>
      </c>
      <c r="C17" s="473" t="s">
        <v>916</v>
      </c>
    </row>
    <row r="18" spans="1:3" s="4" customFormat="1" ht="17.399999999999999" x14ac:dyDescent="0.35">
      <c r="A18" s="473">
        <f t="shared" si="0"/>
        <v>16</v>
      </c>
      <c r="B18" s="475" t="s">
        <v>797</v>
      </c>
      <c r="C18" s="473" t="s">
        <v>917</v>
      </c>
    </row>
    <row r="19" spans="1:3" s="4" customFormat="1" ht="17.399999999999999" x14ac:dyDescent="0.35">
      <c r="A19" s="473">
        <f t="shared" si="0"/>
        <v>17</v>
      </c>
      <c r="B19" s="475" t="s">
        <v>170</v>
      </c>
      <c r="C19" s="473" t="s">
        <v>918</v>
      </c>
    </row>
    <row r="20" spans="1:3" ht="17.399999999999999" x14ac:dyDescent="0.35">
      <c r="A20" s="473">
        <f t="shared" si="0"/>
        <v>18</v>
      </c>
      <c r="B20" s="475" t="s">
        <v>171</v>
      </c>
      <c r="C20" s="473" t="s">
        <v>919</v>
      </c>
    </row>
    <row r="21" spans="1:3" ht="17.399999999999999" x14ac:dyDescent="0.35">
      <c r="A21" s="473">
        <f t="shared" si="0"/>
        <v>19</v>
      </c>
      <c r="B21" s="475" t="s">
        <v>169</v>
      </c>
      <c r="C21" s="473" t="s">
        <v>920</v>
      </c>
    </row>
    <row r="22" spans="1:3" ht="17.399999999999999" x14ac:dyDescent="0.35">
      <c r="A22" s="473">
        <f t="shared" si="0"/>
        <v>20</v>
      </c>
      <c r="B22" s="475" t="s">
        <v>793</v>
      </c>
      <c r="C22" s="473" t="s">
        <v>921</v>
      </c>
    </row>
    <row r="23" spans="1:3" ht="17.399999999999999" x14ac:dyDescent="0.35">
      <c r="A23" s="473">
        <f t="shared" si="0"/>
        <v>21</v>
      </c>
      <c r="B23" s="475" t="s">
        <v>796</v>
      </c>
      <c r="C23" s="473" t="s">
        <v>922</v>
      </c>
    </row>
    <row r="24" spans="1:3" ht="17.399999999999999" x14ac:dyDescent="0.35">
      <c r="A24" s="473">
        <f t="shared" si="0"/>
        <v>22</v>
      </c>
      <c r="B24" s="475" t="s">
        <v>794</v>
      </c>
      <c r="C24" s="478">
        <v>38</v>
      </c>
    </row>
    <row r="25" spans="1:3" s="4" customFormat="1" ht="17.399999999999999" x14ac:dyDescent="0.35">
      <c r="A25" s="473">
        <f t="shared" si="0"/>
        <v>23</v>
      </c>
      <c r="B25" s="475" t="s">
        <v>795</v>
      </c>
      <c r="C25" s="478" t="s">
        <v>895</v>
      </c>
    </row>
    <row r="26" spans="1:3" s="4" customFormat="1" ht="17.399999999999999" x14ac:dyDescent="0.35">
      <c r="A26" s="473">
        <f t="shared" si="0"/>
        <v>24</v>
      </c>
      <c r="B26" s="475" t="s">
        <v>173</v>
      </c>
      <c r="C26" s="478" t="s">
        <v>926</v>
      </c>
    </row>
    <row r="27" spans="1:3" ht="17.399999999999999" x14ac:dyDescent="0.35">
      <c r="A27" s="473">
        <f t="shared" ref="A27:A42" si="1">ROW(A25)</f>
        <v>25</v>
      </c>
      <c r="B27" s="475" t="s">
        <v>897</v>
      </c>
      <c r="C27" s="477" t="s">
        <v>927</v>
      </c>
    </row>
    <row r="28" spans="1:3" ht="17.399999999999999" x14ac:dyDescent="0.35">
      <c r="A28" s="473">
        <f t="shared" si="1"/>
        <v>26</v>
      </c>
      <c r="B28" s="475" t="s">
        <v>898</v>
      </c>
      <c r="C28" s="477" t="s">
        <v>928</v>
      </c>
    </row>
    <row r="29" spans="1:3" ht="17.399999999999999" x14ac:dyDescent="0.35">
      <c r="A29" s="473">
        <f t="shared" si="1"/>
        <v>27</v>
      </c>
      <c r="B29" s="475" t="s">
        <v>156</v>
      </c>
      <c r="C29" s="477" t="s">
        <v>929</v>
      </c>
    </row>
    <row r="30" spans="1:3" ht="17.399999999999999" x14ac:dyDescent="0.35">
      <c r="A30" s="473">
        <f t="shared" si="1"/>
        <v>28</v>
      </c>
      <c r="B30" s="475" t="s">
        <v>157</v>
      </c>
      <c r="C30" s="477" t="s">
        <v>930</v>
      </c>
    </row>
    <row r="31" spans="1:3" ht="17.399999999999999" x14ac:dyDescent="0.35">
      <c r="A31" s="473">
        <f t="shared" si="1"/>
        <v>29</v>
      </c>
      <c r="B31" s="475" t="s">
        <v>160</v>
      </c>
      <c r="C31" s="477" t="s">
        <v>931</v>
      </c>
    </row>
    <row r="32" spans="1:3" ht="17.399999999999999" x14ac:dyDescent="0.35">
      <c r="A32" s="473">
        <f t="shared" si="1"/>
        <v>30</v>
      </c>
      <c r="B32" s="475" t="s">
        <v>518</v>
      </c>
      <c r="C32" s="477" t="s">
        <v>932</v>
      </c>
    </row>
    <row r="33" spans="1:3" ht="17.399999999999999" x14ac:dyDescent="0.35">
      <c r="A33" s="473">
        <f t="shared" si="1"/>
        <v>31</v>
      </c>
      <c r="B33" s="475" t="s">
        <v>899</v>
      </c>
      <c r="C33" s="478" t="s">
        <v>933</v>
      </c>
    </row>
    <row r="34" spans="1:3" ht="17.399999999999999" x14ac:dyDescent="0.35">
      <c r="A34" s="473">
        <f t="shared" si="1"/>
        <v>32</v>
      </c>
      <c r="B34" s="475" t="s">
        <v>162</v>
      </c>
      <c r="C34" s="479" t="s">
        <v>934</v>
      </c>
    </row>
    <row r="35" spans="1:3" ht="17.399999999999999" x14ac:dyDescent="0.35">
      <c r="A35" s="473">
        <f t="shared" si="1"/>
        <v>33</v>
      </c>
      <c r="B35" s="475" t="s">
        <v>161</v>
      </c>
      <c r="C35" s="478" t="s">
        <v>935</v>
      </c>
    </row>
    <row r="36" spans="1:3" ht="17.399999999999999" x14ac:dyDescent="0.35">
      <c r="A36" s="473">
        <f t="shared" si="1"/>
        <v>34</v>
      </c>
      <c r="B36" s="475" t="s">
        <v>176</v>
      </c>
      <c r="C36" s="477" t="s">
        <v>936</v>
      </c>
    </row>
    <row r="37" spans="1:3" s="4" customFormat="1" ht="17.399999999999999" x14ac:dyDescent="0.35">
      <c r="A37" s="473">
        <f t="shared" si="1"/>
        <v>35</v>
      </c>
      <c r="B37" s="475" t="s">
        <v>175</v>
      </c>
      <c r="C37" s="477" t="s">
        <v>937</v>
      </c>
    </row>
    <row r="38" spans="1:3" s="4" customFormat="1" ht="17.399999999999999" x14ac:dyDescent="0.35">
      <c r="A38" s="473">
        <f t="shared" si="1"/>
        <v>36</v>
      </c>
      <c r="B38" s="475" t="s">
        <v>153</v>
      </c>
      <c r="C38" s="477" t="s">
        <v>938</v>
      </c>
    </row>
    <row r="39" spans="1:3" ht="17.399999999999999" x14ac:dyDescent="0.35">
      <c r="A39" s="473">
        <f t="shared" si="1"/>
        <v>37</v>
      </c>
      <c r="B39" s="475" t="s">
        <v>154</v>
      </c>
      <c r="C39" s="477" t="s">
        <v>939</v>
      </c>
    </row>
    <row r="40" spans="1:3" ht="17.399999999999999" x14ac:dyDescent="0.35">
      <c r="A40" s="473">
        <f t="shared" si="1"/>
        <v>38</v>
      </c>
      <c r="B40" s="475" t="s">
        <v>155</v>
      </c>
      <c r="C40" s="477" t="s">
        <v>940</v>
      </c>
    </row>
    <row r="41" spans="1:3" ht="17.399999999999999" x14ac:dyDescent="0.35">
      <c r="A41" s="473">
        <f t="shared" si="1"/>
        <v>39</v>
      </c>
      <c r="B41" s="475" t="s">
        <v>174</v>
      </c>
      <c r="C41" s="477" t="s">
        <v>941</v>
      </c>
    </row>
    <row r="42" spans="1:3" ht="17.399999999999999" x14ac:dyDescent="0.35">
      <c r="A42" s="473">
        <f t="shared" si="1"/>
        <v>40</v>
      </c>
      <c r="B42" s="475" t="s">
        <v>177</v>
      </c>
      <c r="C42" s="477" t="s">
        <v>942</v>
      </c>
    </row>
    <row r="43" spans="1:3" ht="17.399999999999999" x14ac:dyDescent="0.35">
      <c r="A43" s="473">
        <f t="shared" ref="A43:A52" si="2">ROW(A41)</f>
        <v>41</v>
      </c>
      <c r="B43" s="475" t="s">
        <v>158</v>
      </c>
      <c r="C43" s="477" t="s">
        <v>943</v>
      </c>
    </row>
    <row r="44" spans="1:3" ht="17.399999999999999" x14ac:dyDescent="0.35">
      <c r="A44" s="473">
        <f t="shared" si="2"/>
        <v>42</v>
      </c>
      <c r="B44" s="475" t="s">
        <v>159</v>
      </c>
      <c r="C44" s="477" t="s">
        <v>944</v>
      </c>
    </row>
    <row r="45" spans="1:3" ht="17.399999999999999" x14ac:dyDescent="0.35">
      <c r="A45" s="473">
        <f t="shared" si="2"/>
        <v>43</v>
      </c>
      <c r="B45" s="475" t="s">
        <v>163</v>
      </c>
      <c r="C45" s="477" t="s">
        <v>945</v>
      </c>
    </row>
    <row r="46" spans="1:3" ht="17.399999999999999" x14ac:dyDescent="0.35">
      <c r="A46" s="473">
        <f t="shared" si="2"/>
        <v>44</v>
      </c>
      <c r="B46" s="475" t="s">
        <v>164</v>
      </c>
      <c r="C46" s="477" t="s">
        <v>946</v>
      </c>
    </row>
    <row r="47" spans="1:3" ht="17.399999999999999" x14ac:dyDescent="0.35">
      <c r="A47" s="473">
        <f t="shared" si="2"/>
        <v>45</v>
      </c>
      <c r="B47" s="480" t="s">
        <v>713</v>
      </c>
      <c r="C47" s="477">
        <v>89</v>
      </c>
    </row>
    <row r="48" spans="1:3" ht="17.399999999999999" x14ac:dyDescent="0.35">
      <c r="A48" s="473">
        <f t="shared" si="2"/>
        <v>46</v>
      </c>
      <c r="B48" s="480" t="s">
        <v>165</v>
      </c>
      <c r="C48" s="478" t="s">
        <v>896</v>
      </c>
    </row>
    <row r="49" spans="1:3" ht="17.399999999999999" x14ac:dyDescent="0.35">
      <c r="A49" s="473">
        <f t="shared" si="2"/>
        <v>47</v>
      </c>
      <c r="B49" s="474" t="s">
        <v>166</v>
      </c>
      <c r="C49" s="477">
        <v>92</v>
      </c>
    </row>
    <row r="50" spans="1:3" ht="17.399999999999999" x14ac:dyDescent="0.35">
      <c r="A50" s="473">
        <f t="shared" si="2"/>
        <v>48</v>
      </c>
      <c r="B50" s="474" t="s">
        <v>549</v>
      </c>
      <c r="C50" s="478" t="s">
        <v>947</v>
      </c>
    </row>
    <row r="51" spans="1:3" ht="17.399999999999999" x14ac:dyDescent="0.35">
      <c r="A51" s="473">
        <f t="shared" si="2"/>
        <v>49</v>
      </c>
      <c r="B51" s="474" t="s">
        <v>550</v>
      </c>
      <c r="C51" s="477" t="s">
        <v>948</v>
      </c>
    </row>
    <row r="52" spans="1:3" ht="17.399999999999999" x14ac:dyDescent="0.35">
      <c r="A52" s="473">
        <f t="shared" si="2"/>
        <v>50</v>
      </c>
      <c r="B52" s="474" t="s">
        <v>761</v>
      </c>
      <c r="C52" s="478" t="s">
        <v>949</v>
      </c>
    </row>
  </sheetData>
  <sortState xmlns:xlrd2="http://schemas.microsoft.com/office/spreadsheetml/2017/richdata2" ref="A3:C53">
    <sortCondition ref="C41"/>
  </sortState>
  <mergeCells count="1">
    <mergeCell ref="A1:C1"/>
  </mergeCells>
  <printOptions gridLines="1"/>
  <pageMargins left="1.63" right="0.25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35"/>
  <sheetViews>
    <sheetView workbookViewId="0">
      <selection sqref="A1:I1"/>
    </sheetView>
  </sheetViews>
  <sheetFormatPr defaultRowHeight="14.4" x14ac:dyDescent="0.3"/>
  <cols>
    <col min="1" max="1" width="7.109375" customWidth="1"/>
    <col min="2" max="2" width="9.44140625" customWidth="1"/>
    <col min="3" max="3" width="10.88671875" customWidth="1"/>
    <col min="4" max="4" width="14.33203125" customWidth="1"/>
    <col min="5" max="6" width="12.6640625" customWidth="1"/>
    <col min="7" max="7" width="10" customWidth="1"/>
    <col min="8" max="8" width="8.88671875" customWidth="1"/>
    <col min="9" max="9" width="9.6640625" customWidth="1"/>
  </cols>
  <sheetData>
    <row r="1" spans="1:9" ht="22.5" customHeight="1" x14ac:dyDescent="0.35">
      <c r="A1" s="588">
        <v>9</v>
      </c>
      <c r="B1" s="589"/>
      <c r="C1" s="589"/>
      <c r="D1" s="589"/>
      <c r="E1" s="589"/>
      <c r="F1" s="589"/>
      <c r="G1" s="589"/>
      <c r="H1" s="589"/>
      <c r="I1" s="590"/>
    </row>
    <row r="2" spans="1:9" ht="21" x14ac:dyDescent="0.3">
      <c r="A2" s="592" t="s">
        <v>119</v>
      </c>
      <c r="B2" s="593"/>
      <c r="C2" s="593"/>
      <c r="D2" s="593"/>
      <c r="E2" s="593"/>
      <c r="F2" s="593"/>
      <c r="G2" s="593"/>
      <c r="H2" s="593"/>
      <c r="I2" s="594"/>
    </row>
    <row r="3" spans="1:9" ht="21" x14ac:dyDescent="0.3">
      <c r="A3" s="592" t="s">
        <v>729</v>
      </c>
      <c r="B3" s="593"/>
      <c r="C3" s="593"/>
      <c r="D3" s="593"/>
      <c r="E3" s="593"/>
      <c r="F3" s="593"/>
      <c r="G3" s="593"/>
      <c r="H3" s="593"/>
      <c r="I3" s="594"/>
    </row>
    <row r="4" spans="1:9" ht="61.5" customHeight="1" x14ac:dyDescent="0.3">
      <c r="A4" s="99" t="s">
        <v>0</v>
      </c>
      <c r="B4" s="99" t="s">
        <v>1</v>
      </c>
      <c r="C4" s="99" t="s">
        <v>120</v>
      </c>
      <c r="D4" s="99" t="s">
        <v>139</v>
      </c>
      <c r="E4" s="99" t="s">
        <v>121</v>
      </c>
      <c r="F4" s="99" t="s">
        <v>122</v>
      </c>
      <c r="G4" s="99" t="s">
        <v>123</v>
      </c>
      <c r="H4" s="99" t="s">
        <v>124</v>
      </c>
      <c r="I4" s="99" t="s">
        <v>125</v>
      </c>
    </row>
    <row r="5" spans="1:9" x14ac:dyDescent="0.3">
      <c r="A5" s="181">
        <v>1</v>
      </c>
      <c r="B5" s="181" t="s">
        <v>3</v>
      </c>
      <c r="C5" s="150">
        <v>30500.05</v>
      </c>
      <c r="D5" s="214">
        <v>22878.53</v>
      </c>
      <c r="E5" s="182">
        <f t="shared" ref="E5:E16" si="0">C5-D5</f>
        <v>7621.52</v>
      </c>
      <c r="F5" s="214">
        <v>1126.52</v>
      </c>
      <c r="G5" s="183">
        <f t="shared" ref="G5:G28" si="1">D5/C5*100</f>
        <v>75.01145080090032</v>
      </c>
      <c r="H5" s="183">
        <f>F5/D5*100</f>
        <v>4.9239177517086983</v>
      </c>
      <c r="I5" s="183">
        <f t="shared" ref="I5:I31" si="2">F5/C5*100</f>
        <v>3.6935021417997675</v>
      </c>
    </row>
    <row r="6" spans="1:9" x14ac:dyDescent="0.3">
      <c r="A6" s="184">
        <v>2</v>
      </c>
      <c r="B6" s="184" t="s">
        <v>4</v>
      </c>
      <c r="C6" s="150">
        <v>6924</v>
      </c>
      <c r="D6" s="214">
        <v>6041</v>
      </c>
      <c r="E6" s="182">
        <f t="shared" si="0"/>
        <v>883</v>
      </c>
      <c r="F6" s="214">
        <v>4941.9799999999996</v>
      </c>
      <c r="G6" s="183">
        <f t="shared" si="1"/>
        <v>87.247255921432696</v>
      </c>
      <c r="H6" s="183">
        <f>F6/D6*100</f>
        <v>81.807316669425589</v>
      </c>
      <c r="I6" s="183">
        <f t="shared" si="2"/>
        <v>71.37463893703061</v>
      </c>
    </row>
    <row r="7" spans="1:9" x14ac:dyDescent="0.3">
      <c r="A7" s="181">
        <v>3</v>
      </c>
      <c r="B7" s="181" t="s">
        <v>5</v>
      </c>
      <c r="C7" s="214">
        <v>3717.14</v>
      </c>
      <c r="D7" s="214">
        <v>3345.39</v>
      </c>
      <c r="E7" s="182">
        <f t="shared" si="0"/>
        <v>371.75</v>
      </c>
      <c r="F7" s="214">
        <v>392.07</v>
      </c>
      <c r="G7" s="183">
        <f t="shared" si="1"/>
        <v>89.999031513475416</v>
      </c>
      <c r="H7" s="183">
        <f>F7/D7*100</f>
        <v>11.71970980961861</v>
      </c>
      <c r="I7" s="183">
        <f t="shared" si="2"/>
        <v>10.547625324846523</v>
      </c>
    </row>
    <row r="8" spans="1:9" x14ac:dyDescent="0.3">
      <c r="A8" s="181">
        <v>4</v>
      </c>
      <c r="B8" s="185" t="s">
        <v>6</v>
      </c>
      <c r="C8" s="214">
        <v>19182.29</v>
      </c>
      <c r="D8" s="150">
        <v>14167.26</v>
      </c>
      <c r="E8" s="182">
        <f t="shared" si="0"/>
        <v>5015.0300000000007</v>
      </c>
      <c r="F8" s="133">
        <v>13000.12</v>
      </c>
      <c r="G8" s="183">
        <f t="shared" si="1"/>
        <v>73.855936908471293</v>
      </c>
      <c r="H8" s="183">
        <f>F8/D8*100</f>
        <v>91.761709744862458</v>
      </c>
      <c r="I8" s="183">
        <f t="shared" si="2"/>
        <v>67.771470455300175</v>
      </c>
    </row>
    <row r="9" spans="1:9" x14ac:dyDescent="0.3">
      <c r="A9" s="184">
        <v>5</v>
      </c>
      <c r="B9" s="185" t="s">
        <v>7</v>
      </c>
      <c r="C9" s="214">
        <v>6099.75</v>
      </c>
      <c r="D9" s="150">
        <v>4842.5199999999995</v>
      </c>
      <c r="E9" s="182">
        <f t="shared" si="0"/>
        <v>1257.2300000000005</v>
      </c>
      <c r="F9" s="150">
        <v>1412.59</v>
      </c>
      <c r="G9" s="183">
        <f t="shared" si="1"/>
        <v>79.388827410959465</v>
      </c>
      <c r="H9" s="183">
        <f t="shared" ref="H9:H15" si="3">F9/D9*100</f>
        <v>29.170555826305311</v>
      </c>
      <c r="I9" s="183">
        <f t="shared" si="2"/>
        <v>23.158162219763103</v>
      </c>
    </row>
    <row r="10" spans="1:9" x14ac:dyDescent="0.3">
      <c r="A10" s="181">
        <v>6</v>
      </c>
      <c r="B10" s="181" t="s">
        <v>8</v>
      </c>
      <c r="C10" s="214">
        <v>13490</v>
      </c>
      <c r="D10" s="150">
        <v>8847.239999999998</v>
      </c>
      <c r="E10" s="182">
        <f t="shared" si="0"/>
        <v>4642.760000000002</v>
      </c>
      <c r="F10" s="150">
        <v>874.17</v>
      </c>
      <c r="G10" s="183">
        <f t="shared" si="1"/>
        <v>65.583691623424741</v>
      </c>
      <c r="H10" s="183">
        <f t="shared" si="3"/>
        <v>9.880708559957684</v>
      </c>
      <c r="I10" s="183">
        <f t="shared" si="2"/>
        <v>6.4801334321719795</v>
      </c>
    </row>
    <row r="11" spans="1:9" x14ac:dyDescent="0.3">
      <c r="A11" s="181">
        <v>7</v>
      </c>
      <c r="B11" s="181" t="s">
        <v>9</v>
      </c>
      <c r="C11" s="214">
        <v>938.39</v>
      </c>
      <c r="D11" s="150">
        <v>807.81999999999994</v>
      </c>
      <c r="E11" s="182">
        <f>C11-D11</f>
        <v>130.57000000000005</v>
      </c>
      <c r="F11" s="150">
        <v>740.06</v>
      </c>
      <c r="G11" s="183">
        <f t="shared" si="1"/>
        <v>86.085742601690114</v>
      </c>
      <c r="H11" s="183">
        <f t="shared" si="3"/>
        <v>91.611992770666731</v>
      </c>
      <c r="I11" s="183">
        <f t="shared" si="2"/>
        <v>78.864864288835122</v>
      </c>
    </row>
    <row r="12" spans="1:9" x14ac:dyDescent="0.3">
      <c r="A12" s="184">
        <v>8</v>
      </c>
      <c r="B12" s="184" t="s">
        <v>10</v>
      </c>
      <c r="C12" s="214">
        <v>19590</v>
      </c>
      <c r="D12" s="150">
        <v>17424.2</v>
      </c>
      <c r="E12" s="182">
        <f t="shared" si="0"/>
        <v>2165.7999999999993</v>
      </c>
      <c r="F12" s="150">
        <v>10668.08</v>
      </c>
      <c r="G12" s="183">
        <f t="shared" si="1"/>
        <v>88.944359367023992</v>
      </c>
      <c r="H12" s="183">
        <f t="shared" si="3"/>
        <v>61.225651679847573</v>
      </c>
      <c r="I12" s="183">
        <f t="shared" si="2"/>
        <v>54.456763654925979</v>
      </c>
    </row>
    <row r="13" spans="1:9" x14ac:dyDescent="0.3">
      <c r="A13" s="181">
        <v>9</v>
      </c>
      <c r="B13" s="181" t="s">
        <v>11</v>
      </c>
      <c r="C13" s="214">
        <v>992.19</v>
      </c>
      <c r="D13" s="150">
        <v>740.4799999999999</v>
      </c>
      <c r="E13" s="182">
        <f t="shared" si="0"/>
        <v>251.71000000000015</v>
      </c>
      <c r="F13" s="150">
        <v>187.34</v>
      </c>
      <c r="G13" s="183">
        <f t="shared" si="1"/>
        <v>74.630867071830991</v>
      </c>
      <c r="H13" s="183">
        <f t="shared" si="3"/>
        <v>25.299805531547108</v>
      </c>
      <c r="I13" s="183">
        <f t="shared" si="2"/>
        <v>18.881464235680664</v>
      </c>
    </row>
    <row r="14" spans="1:9" x14ac:dyDescent="0.3">
      <c r="A14" s="181">
        <v>10</v>
      </c>
      <c r="B14" s="184" t="s">
        <v>12</v>
      </c>
      <c r="C14" s="214">
        <v>332448.95</v>
      </c>
      <c r="D14" s="150">
        <v>34820.589999999997</v>
      </c>
      <c r="E14" s="182">
        <f t="shared" si="0"/>
        <v>297628.36</v>
      </c>
      <c r="F14" s="150">
        <v>26154.3</v>
      </c>
      <c r="G14" s="183">
        <f t="shared" si="1"/>
        <v>10.473966002900594</v>
      </c>
      <c r="H14" s="183">
        <f t="shared" si="3"/>
        <v>75.111593456630118</v>
      </c>
      <c r="I14" s="183">
        <f t="shared" si="2"/>
        <v>7.8671627628843455</v>
      </c>
    </row>
    <row r="15" spans="1:9" x14ac:dyDescent="0.3">
      <c r="A15" s="184">
        <v>11</v>
      </c>
      <c r="B15" s="181" t="s">
        <v>13</v>
      </c>
      <c r="C15" s="150">
        <v>7615.07</v>
      </c>
      <c r="D15" s="150">
        <v>6642.75</v>
      </c>
      <c r="E15" s="182">
        <f t="shared" si="0"/>
        <v>972.31999999999971</v>
      </c>
      <c r="F15" s="150">
        <v>1926.87</v>
      </c>
      <c r="G15" s="183">
        <f t="shared" si="1"/>
        <v>87.231634114985155</v>
      </c>
      <c r="H15" s="183">
        <f t="shared" si="3"/>
        <v>29.007113017951902</v>
      </c>
      <c r="I15" s="183">
        <f t="shared" si="2"/>
        <v>25.303378695140033</v>
      </c>
    </row>
    <row r="16" spans="1:9" x14ac:dyDescent="0.3">
      <c r="A16" s="181">
        <v>12</v>
      </c>
      <c r="B16" s="181" t="s">
        <v>14</v>
      </c>
      <c r="C16" s="150">
        <v>966.06</v>
      </c>
      <c r="D16" s="150">
        <v>528.59</v>
      </c>
      <c r="E16" s="182">
        <f t="shared" si="0"/>
        <v>437.46999999999991</v>
      </c>
      <c r="F16" s="150">
        <v>400.15</v>
      </c>
      <c r="G16" s="183">
        <f t="shared" si="1"/>
        <v>54.7160631844813</v>
      </c>
      <c r="H16" s="183">
        <f>F16/D16*100</f>
        <v>75.70139427533627</v>
      </c>
      <c r="I16" s="183">
        <f t="shared" si="2"/>
        <v>41.420822723226301</v>
      </c>
    </row>
    <row r="17" spans="1:9" x14ac:dyDescent="0.3">
      <c r="A17" s="595" t="s">
        <v>126</v>
      </c>
      <c r="B17" s="595"/>
      <c r="C17" s="186">
        <f>SUM(C5:C16)</f>
        <v>442463.89</v>
      </c>
      <c r="D17" s="187">
        <f>SUM(D5:D16)</f>
        <v>121086.36999999998</v>
      </c>
      <c r="E17" s="186">
        <f>SUM(E5:E16)</f>
        <v>321377.51999999996</v>
      </c>
      <c r="F17" s="188">
        <f>SUM(F5:F16)</f>
        <v>61824.25</v>
      </c>
      <c r="G17" s="189">
        <f t="shared" si="1"/>
        <v>27.366384633105305</v>
      </c>
      <c r="H17" s="189">
        <f>F17/D17*100</f>
        <v>51.057976219784287</v>
      </c>
      <c r="I17" s="189">
        <f t="shared" si="2"/>
        <v>13.972722158185608</v>
      </c>
    </row>
    <row r="18" spans="1:9" x14ac:dyDescent="0.3">
      <c r="A18" s="185">
        <v>1</v>
      </c>
      <c r="B18" s="121" t="s">
        <v>17</v>
      </c>
      <c r="C18" s="190">
        <v>7821.3</v>
      </c>
      <c r="D18" s="150">
        <v>1737.2399999999998</v>
      </c>
      <c r="E18" s="182">
        <f t="shared" ref="E18:E28" si="4">C18-D18</f>
        <v>6084.06</v>
      </c>
      <c r="F18" s="150">
        <v>23.02</v>
      </c>
      <c r="G18" s="183">
        <f t="shared" si="1"/>
        <v>22.211652794292505</v>
      </c>
      <c r="H18" s="183">
        <f>F18/D18*100</f>
        <v>1.3250903732357073</v>
      </c>
      <c r="I18" s="183">
        <f t="shared" si="2"/>
        <v>0.29432447291371</v>
      </c>
    </row>
    <row r="19" spans="1:9" x14ac:dyDescent="0.3">
      <c r="A19" s="184">
        <v>2</v>
      </c>
      <c r="B19" s="121" t="s">
        <v>34</v>
      </c>
      <c r="C19" s="190">
        <v>197</v>
      </c>
      <c r="D19" s="150">
        <v>0</v>
      </c>
      <c r="E19" s="182">
        <f t="shared" si="4"/>
        <v>197</v>
      </c>
      <c r="F19" s="150">
        <v>194</v>
      </c>
      <c r="G19" s="183">
        <f t="shared" si="1"/>
        <v>0</v>
      </c>
      <c r="H19" s="183">
        <v>0</v>
      </c>
      <c r="I19" s="183">
        <f t="shared" si="2"/>
        <v>98.477157360406082</v>
      </c>
    </row>
    <row r="20" spans="1:9" x14ac:dyDescent="0.3">
      <c r="A20" s="181">
        <v>3</v>
      </c>
      <c r="B20" s="121" t="s">
        <v>18</v>
      </c>
      <c r="C20" s="190">
        <v>15498.66</v>
      </c>
      <c r="D20" s="150">
        <v>287.48</v>
      </c>
      <c r="E20" s="182">
        <f t="shared" si="4"/>
        <v>15211.18</v>
      </c>
      <c r="F20" s="150">
        <v>148.30000000000001</v>
      </c>
      <c r="G20" s="183">
        <f t="shared" si="1"/>
        <v>1.8548700339255135</v>
      </c>
      <c r="H20" s="183">
        <f>F20/D20*100</f>
        <v>51.586197300681789</v>
      </c>
      <c r="I20" s="183">
        <f t="shared" si="2"/>
        <v>0.95685691537203865</v>
      </c>
    </row>
    <row r="21" spans="1:9" x14ac:dyDescent="0.3">
      <c r="A21" s="181">
        <v>4</v>
      </c>
      <c r="B21" s="121" t="s">
        <v>19</v>
      </c>
      <c r="C21" s="190">
        <v>9018.51</v>
      </c>
      <c r="D21" s="150">
        <v>320.71999999999997</v>
      </c>
      <c r="E21" s="182">
        <f t="shared" si="4"/>
        <v>8697.7900000000009</v>
      </c>
      <c r="F21" s="214">
        <v>300.07</v>
      </c>
      <c r="G21" s="183">
        <f t="shared" si="1"/>
        <v>3.556241552096743</v>
      </c>
      <c r="H21" s="183">
        <f>F21/D21*100</f>
        <v>93.561361935644811</v>
      </c>
      <c r="I21" s="183">
        <f t="shared" si="2"/>
        <v>3.3272680298630259</v>
      </c>
    </row>
    <row r="22" spans="1:9" x14ac:dyDescent="0.3">
      <c r="A22" s="184">
        <v>5</v>
      </c>
      <c r="B22" s="121" t="s">
        <v>20</v>
      </c>
      <c r="C22" s="191">
        <v>3307.02</v>
      </c>
      <c r="D22" s="150">
        <v>2607.2800000000002</v>
      </c>
      <c r="E22" s="182">
        <f t="shared" si="4"/>
        <v>699.73999999999978</v>
      </c>
      <c r="F22" s="150">
        <v>472.66</v>
      </c>
      <c r="G22" s="183">
        <f t="shared" si="1"/>
        <v>78.84076903072858</v>
      </c>
      <c r="H22" s="183">
        <f>F22/D22*100</f>
        <v>18.128471050289956</v>
      </c>
      <c r="I22" s="183">
        <f t="shared" si="2"/>
        <v>14.2926259895616</v>
      </c>
    </row>
    <row r="23" spans="1:9" x14ac:dyDescent="0.3">
      <c r="A23" s="181">
        <v>6</v>
      </c>
      <c r="B23" s="121" t="s">
        <v>21</v>
      </c>
      <c r="C23" s="191">
        <v>10280.83</v>
      </c>
      <c r="D23" s="150">
        <v>3468.1</v>
      </c>
      <c r="E23" s="182">
        <f t="shared" si="4"/>
        <v>6812.73</v>
      </c>
      <c r="F23" s="150">
        <v>0</v>
      </c>
      <c r="G23" s="183">
        <f t="shared" si="1"/>
        <v>33.733657691061907</v>
      </c>
      <c r="H23" s="183">
        <v>0</v>
      </c>
      <c r="I23" s="183">
        <f t="shared" si="2"/>
        <v>0</v>
      </c>
    </row>
    <row r="24" spans="1:9" x14ac:dyDescent="0.3">
      <c r="A24" s="181">
        <v>7</v>
      </c>
      <c r="B24" s="121" t="s">
        <v>22</v>
      </c>
      <c r="C24" s="190">
        <v>2614.59</v>
      </c>
      <c r="D24" s="214">
        <v>2577.38</v>
      </c>
      <c r="E24" s="182">
        <f t="shared" si="4"/>
        <v>37.210000000000036</v>
      </c>
      <c r="F24" s="150">
        <v>0</v>
      </c>
      <c r="G24" s="183">
        <f t="shared" si="1"/>
        <v>98.576832314053064</v>
      </c>
      <c r="H24" s="183">
        <v>0</v>
      </c>
      <c r="I24" s="183">
        <f t="shared" si="2"/>
        <v>0</v>
      </c>
    </row>
    <row r="25" spans="1:9" x14ac:dyDescent="0.3">
      <c r="A25" s="181">
        <v>8</v>
      </c>
      <c r="B25" s="121" t="s">
        <v>23</v>
      </c>
      <c r="C25" s="190">
        <v>2126</v>
      </c>
      <c r="D25" s="150">
        <v>2</v>
      </c>
      <c r="E25" s="182">
        <f t="shared" si="4"/>
        <v>2124</v>
      </c>
      <c r="F25" s="214">
        <v>0</v>
      </c>
      <c r="G25" s="183">
        <f t="shared" si="1"/>
        <v>9.4073377234242708E-2</v>
      </c>
      <c r="H25" s="183">
        <f>F25/D25*100</f>
        <v>0</v>
      </c>
      <c r="I25" s="183">
        <f t="shared" si="2"/>
        <v>0</v>
      </c>
    </row>
    <row r="26" spans="1:9" x14ac:dyDescent="0.3">
      <c r="A26" s="591" t="s">
        <v>127</v>
      </c>
      <c r="B26" s="591"/>
      <c r="C26" s="188">
        <f>SUM(C18:C25)</f>
        <v>50863.91</v>
      </c>
      <c r="D26" s="192">
        <f>SUM(D18:D25)</f>
        <v>11000.2</v>
      </c>
      <c r="E26" s="192">
        <f t="shared" si="4"/>
        <v>39863.710000000006</v>
      </c>
      <c r="F26" s="188">
        <f>SUM(F18:F25)</f>
        <v>1138.0500000000002</v>
      </c>
      <c r="G26" s="193">
        <f>D26/C26*100</f>
        <v>21.626729050126112</v>
      </c>
      <c r="H26" s="193">
        <f>F26/D26*100</f>
        <v>10.345720986891148</v>
      </c>
      <c r="I26" s="193">
        <f t="shared" si="2"/>
        <v>2.2374410461169818</v>
      </c>
    </row>
    <row r="27" spans="1:9" x14ac:dyDescent="0.3">
      <c r="A27" s="184">
        <v>1</v>
      </c>
      <c r="B27" s="184" t="s">
        <v>25</v>
      </c>
      <c r="C27" s="190">
        <v>19982.04</v>
      </c>
      <c r="D27" s="194">
        <v>14052.470000000001</v>
      </c>
      <c r="E27" s="194">
        <f t="shared" si="4"/>
        <v>5929.57</v>
      </c>
      <c r="F27" s="191">
        <v>0</v>
      </c>
      <c r="G27" s="195">
        <f>D27/C27*100</f>
        <v>70.325502301066351</v>
      </c>
      <c r="H27" s="195">
        <f>F27/D27*100</f>
        <v>0</v>
      </c>
      <c r="I27" s="195">
        <f t="shared" si="2"/>
        <v>0</v>
      </c>
    </row>
    <row r="28" spans="1:9" x14ac:dyDescent="0.3">
      <c r="A28" s="591" t="s">
        <v>128</v>
      </c>
      <c r="B28" s="591"/>
      <c r="C28" s="192">
        <f>C27</f>
        <v>19982.04</v>
      </c>
      <c r="D28" s="192">
        <f>D27</f>
        <v>14052.470000000001</v>
      </c>
      <c r="E28" s="192">
        <f t="shared" si="4"/>
        <v>5929.57</v>
      </c>
      <c r="F28" s="188">
        <f>F27</f>
        <v>0</v>
      </c>
      <c r="G28" s="193">
        <f t="shared" si="1"/>
        <v>70.325502301066351</v>
      </c>
      <c r="H28" s="193">
        <f>SUM(H27)</f>
        <v>0</v>
      </c>
      <c r="I28" s="193">
        <f t="shared" si="2"/>
        <v>0</v>
      </c>
    </row>
    <row r="29" spans="1:9" x14ac:dyDescent="0.3">
      <c r="A29" s="184">
        <v>1</v>
      </c>
      <c r="B29" s="184" t="s">
        <v>27</v>
      </c>
      <c r="C29" s="190">
        <v>33281.57</v>
      </c>
      <c r="D29" s="194">
        <v>14880.84</v>
      </c>
      <c r="E29" s="194">
        <f>C29-D29</f>
        <v>18400.73</v>
      </c>
      <c r="F29" s="196">
        <v>0</v>
      </c>
      <c r="G29" s="195">
        <f t="shared" ref="G29:G34" si="5">D29/C29*100</f>
        <v>44.711953192112034</v>
      </c>
      <c r="H29" s="195">
        <f>F29/D29*100</f>
        <v>0</v>
      </c>
      <c r="I29" s="195">
        <f t="shared" si="2"/>
        <v>0</v>
      </c>
    </row>
    <row r="30" spans="1:9" x14ac:dyDescent="0.3">
      <c r="A30" s="591" t="s">
        <v>129</v>
      </c>
      <c r="B30" s="591"/>
      <c r="C30" s="188">
        <f>C29</f>
        <v>33281.57</v>
      </c>
      <c r="D30" s="197">
        <f>SUM(D29)</f>
        <v>14880.84</v>
      </c>
      <c r="E30" s="192">
        <f>C30-D30</f>
        <v>18400.73</v>
      </c>
      <c r="F30" s="198">
        <f t="shared" ref="F30:H31" si="6">SUM(F29)</f>
        <v>0</v>
      </c>
      <c r="G30" s="193">
        <f t="shared" si="5"/>
        <v>44.711953192112034</v>
      </c>
      <c r="H30" s="193">
        <f t="shared" si="6"/>
        <v>0</v>
      </c>
      <c r="I30" s="193">
        <f t="shared" si="2"/>
        <v>0</v>
      </c>
    </row>
    <row r="31" spans="1:9" s="4" customFormat="1" x14ac:dyDescent="0.3">
      <c r="A31" s="586" t="s">
        <v>652</v>
      </c>
      <c r="B31" s="587"/>
      <c r="C31" s="188">
        <f>C17+C26+C28+C30</f>
        <v>546591.41</v>
      </c>
      <c r="D31" s="197">
        <f>D17+D26+D28+D30</f>
        <v>161019.87999999998</v>
      </c>
      <c r="E31" s="192">
        <f>E17+E26+E28+E30</f>
        <v>385571.52999999997</v>
      </c>
      <c r="F31" s="198">
        <f>F17+F26+F28+F30</f>
        <v>62962.3</v>
      </c>
      <c r="G31" s="193">
        <f t="shared" si="5"/>
        <v>29.458911547841556</v>
      </c>
      <c r="H31" s="193">
        <f t="shared" si="6"/>
        <v>0</v>
      </c>
      <c r="I31" s="193">
        <f t="shared" si="2"/>
        <v>11.519079672327818</v>
      </c>
    </row>
    <row r="32" spans="1:9" x14ac:dyDescent="0.3">
      <c r="A32" s="184">
        <v>1</v>
      </c>
      <c r="B32" s="184" t="s">
        <v>130</v>
      </c>
      <c r="C32" s="199">
        <v>6844.43</v>
      </c>
      <c r="D32" s="199">
        <v>6844.43</v>
      </c>
      <c r="E32" s="194">
        <f>C32-D32</f>
        <v>0</v>
      </c>
      <c r="F32" s="195">
        <v>0</v>
      </c>
      <c r="G32" s="195">
        <f t="shared" si="5"/>
        <v>100</v>
      </c>
      <c r="H32" s="195">
        <v>0</v>
      </c>
      <c r="I32" s="195">
        <f>F32/C33*100</f>
        <v>0</v>
      </c>
    </row>
    <row r="33" spans="1:9" x14ac:dyDescent="0.3">
      <c r="A33" s="184">
        <v>2</v>
      </c>
      <c r="B33" s="184" t="s">
        <v>131</v>
      </c>
      <c r="C33" s="199">
        <v>95899.73</v>
      </c>
      <c r="D33" s="46">
        <v>95899.73</v>
      </c>
      <c r="E33" s="194">
        <f>C33-D33</f>
        <v>0</v>
      </c>
      <c r="F33" s="195">
        <v>0</v>
      </c>
      <c r="G33" s="195">
        <f t="shared" si="5"/>
        <v>100</v>
      </c>
      <c r="H33" s="195">
        <f>F33/D33*100</f>
        <v>0</v>
      </c>
      <c r="I33" s="195">
        <f>F33/C32*100</f>
        <v>0</v>
      </c>
    </row>
    <row r="34" spans="1:9" x14ac:dyDescent="0.3">
      <c r="A34" s="591" t="s">
        <v>132</v>
      </c>
      <c r="B34" s="591"/>
      <c r="C34" s="200">
        <f>C17+C26+C28+C30+C33+C32</f>
        <v>649335.57000000007</v>
      </c>
      <c r="D34" s="200">
        <f>D17+D26+D28+D30+D32+D33</f>
        <v>263764.03999999998</v>
      </c>
      <c r="E34" s="192">
        <f>C34-D34</f>
        <v>385571.53000000009</v>
      </c>
      <c r="F34" s="200">
        <f>F17+F26+F28+F30+F32+F33</f>
        <v>62962.3</v>
      </c>
      <c r="G34" s="193">
        <f t="shared" si="5"/>
        <v>40.620605459824098</v>
      </c>
      <c r="H34" s="193">
        <f>F34/D34*100</f>
        <v>23.870691395233408</v>
      </c>
      <c r="I34" s="193">
        <f>F34/C34*100</f>
        <v>9.6964193721899452</v>
      </c>
    </row>
    <row r="35" spans="1:9" x14ac:dyDescent="0.3">
      <c r="D35" s="46"/>
    </row>
  </sheetData>
  <mergeCells count="9">
    <mergeCell ref="A1:I1"/>
    <mergeCell ref="A34:B34"/>
    <mergeCell ref="A2:I2"/>
    <mergeCell ref="A3:I3"/>
    <mergeCell ref="A17:B17"/>
    <mergeCell ref="A26:B26"/>
    <mergeCell ref="A28:B28"/>
    <mergeCell ref="A30:B30"/>
    <mergeCell ref="A31:B31"/>
  </mergeCells>
  <printOptions gridLines="1"/>
  <pageMargins left="0.84" right="0.25" top="0.75" bottom="0.75" header="0.3" footer="0.3"/>
  <pageSetup paperSize="9" scale="95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rgb="FF00B050"/>
  </sheetPr>
  <dimension ref="A1:X32"/>
  <sheetViews>
    <sheetView workbookViewId="0">
      <selection sqref="A1:X1"/>
    </sheetView>
  </sheetViews>
  <sheetFormatPr defaultRowHeight="14.4" x14ac:dyDescent="0.3"/>
  <cols>
    <col min="1" max="1" width="6.109375" bestFit="1" customWidth="1"/>
    <col min="2" max="2" width="7.109375" customWidth="1"/>
    <col min="3" max="3" width="6" style="273" bestFit="1" customWidth="1"/>
    <col min="4" max="4" width="8.5546875" style="46" bestFit="1" customWidth="1"/>
    <col min="5" max="5" width="4.109375" style="273" bestFit="1" customWidth="1"/>
    <col min="6" max="6" width="6.5546875" style="46" bestFit="1" customWidth="1"/>
    <col min="7" max="7" width="4.109375" style="273" bestFit="1" customWidth="1"/>
    <col min="8" max="8" width="6.5546875" style="46" bestFit="1" customWidth="1"/>
    <col min="9" max="9" width="5" style="273" bestFit="1" customWidth="1"/>
    <col min="10" max="10" width="7.5546875" style="46" bestFit="1" customWidth="1"/>
    <col min="11" max="11" width="5" style="273" bestFit="1" customWidth="1"/>
    <col min="12" max="12" width="7.6640625" style="46" customWidth="1"/>
    <col min="13" max="13" width="5" style="273" bestFit="1" customWidth="1"/>
    <col min="14" max="14" width="7.5546875" style="46" bestFit="1" customWidth="1"/>
    <col min="15" max="15" width="5" style="273" bestFit="1" customWidth="1"/>
    <col min="16" max="16" width="7.5546875" style="46" bestFit="1" customWidth="1"/>
    <col min="17" max="17" width="4.109375" style="273" bestFit="1" customWidth="1"/>
    <col min="18" max="18" width="6.5546875" style="46" bestFit="1" customWidth="1"/>
    <col min="19" max="19" width="5" style="273" bestFit="1" customWidth="1"/>
    <col min="20" max="20" width="7.5546875" style="46" bestFit="1" customWidth="1"/>
    <col min="21" max="21" width="5" style="273" bestFit="1" customWidth="1"/>
    <col min="22" max="22" width="7.5546875" style="46" bestFit="1" customWidth="1"/>
    <col min="23" max="23" width="7.33203125" style="273" customWidth="1"/>
    <col min="24" max="24" width="8.5546875" style="46" bestFit="1" customWidth="1"/>
  </cols>
  <sheetData>
    <row r="1" spans="1:24" ht="27.75" customHeight="1" x14ac:dyDescent="0.3">
      <c r="A1" s="877">
        <v>99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8"/>
      <c r="T1" s="878"/>
      <c r="U1" s="878"/>
      <c r="V1" s="878"/>
      <c r="W1" s="878"/>
      <c r="X1" s="879"/>
    </row>
    <row r="2" spans="1:24" ht="21" x14ac:dyDescent="0.35">
      <c r="A2" s="880" t="s">
        <v>905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2"/>
    </row>
    <row r="3" spans="1:24" ht="17.399999999999999" x14ac:dyDescent="0.3">
      <c r="A3" s="883" t="s">
        <v>622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5"/>
    </row>
    <row r="4" spans="1:24" ht="46.5" customHeight="1" x14ac:dyDescent="0.3">
      <c r="A4" s="886" t="s">
        <v>0</v>
      </c>
      <c r="B4" s="886" t="s">
        <v>1</v>
      </c>
      <c r="C4" s="670" t="s">
        <v>623</v>
      </c>
      <c r="D4" s="670"/>
      <c r="E4" s="670" t="s">
        <v>624</v>
      </c>
      <c r="F4" s="670"/>
      <c r="G4" s="670" t="s">
        <v>625</v>
      </c>
      <c r="H4" s="670"/>
      <c r="I4" s="670" t="s">
        <v>626</v>
      </c>
      <c r="J4" s="670"/>
      <c r="K4" s="670" t="s">
        <v>627</v>
      </c>
      <c r="L4" s="670"/>
      <c r="M4" s="888" t="s">
        <v>211</v>
      </c>
      <c r="N4" s="889"/>
      <c r="O4" s="888" t="s">
        <v>628</v>
      </c>
      <c r="P4" s="889"/>
      <c r="Q4" s="888" t="s">
        <v>629</v>
      </c>
      <c r="R4" s="889"/>
      <c r="S4" s="888" t="s">
        <v>630</v>
      </c>
      <c r="T4" s="889"/>
      <c r="U4" s="888" t="s">
        <v>215</v>
      </c>
      <c r="V4" s="889"/>
      <c r="W4" s="875" t="s">
        <v>631</v>
      </c>
      <c r="X4" s="876"/>
    </row>
    <row r="5" spans="1:24" x14ac:dyDescent="0.3">
      <c r="A5" s="887"/>
      <c r="B5" s="887"/>
      <c r="C5" s="270" t="s">
        <v>180</v>
      </c>
      <c r="D5" s="22" t="s">
        <v>181</v>
      </c>
      <c r="E5" s="270" t="s">
        <v>180</v>
      </c>
      <c r="F5" s="22" t="s">
        <v>181</v>
      </c>
      <c r="G5" s="270" t="s">
        <v>180</v>
      </c>
      <c r="H5" s="22" t="s">
        <v>181</v>
      </c>
      <c r="I5" s="270" t="s">
        <v>180</v>
      </c>
      <c r="J5" s="22" t="s">
        <v>181</v>
      </c>
      <c r="K5" s="270" t="s">
        <v>180</v>
      </c>
      <c r="L5" s="22" t="s">
        <v>181</v>
      </c>
      <c r="M5" s="270" t="s">
        <v>180</v>
      </c>
      <c r="N5" s="22" t="s">
        <v>181</v>
      </c>
      <c r="O5" s="270" t="s">
        <v>180</v>
      </c>
      <c r="P5" s="22" t="s">
        <v>181</v>
      </c>
      <c r="Q5" s="270" t="s">
        <v>180</v>
      </c>
      <c r="R5" s="22" t="s">
        <v>181</v>
      </c>
      <c r="S5" s="270" t="s">
        <v>180</v>
      </c>
      <c r="T5" s="22" t="s">
        <v>181</v>
      </c>
      <c r="U5" s="270" t="s">
        <v>180</v>
      </c>
      <c r="V5" s="22" t="s">
        <v>181</v>
      </c>
      <c r="W5" s="270" t="s">
        <v>180</v>
      </c>
      <c r="X5" s="22" t="s">
        <v>181</v>
      </c>
    </row>
    <row r="6" spans="1:24" x14ac:dyDescent="0.3">
      <c r="A6" s="19">
        <v>1</v>
      </c>
      <c r="B6" s="19" t="s">
        <v>3</v>
      </c>
      <c r="C6" s="385">
        <v>90</v>
      </c>
      <c r="D6" s="23">
        <v>91.1</v>
      </c>
      <c r="E6" s="385">
        <v>5.798</v>
      </c>
      <c r="F6" s="23">
        <v>2.4429999999999996</v>
      </c>
      <c r="G6" s="385">
        <v>5.798</v>
      </c>
      <c r="H6" s="23">
        <v>4.2788000000000004</v>
      </c>
      <c r="I6" s="385">
        <v>17.139399999999998</v>
      </c>
      <c r="J6" s="23">
        <v>21.418114621253277</v>
      </c>
      <c r="K6" s="385">
        <v>24.899000000000001</v>
      </c>
      <c r="L6" s="23">
        <v>29.941850000000002</v>
      </c>
      <c r="M6" s="385">
        <v>50.038400000000003</v>
      </c>
      <c r="N6" s="23">
        <v>55.191517453479818</v>
      </c>
      <c r="O6" s="385">
        <v>4.2788000000000004</v>
      </c>
      <c r="P6" s="23">
        <v>5.6603744171779136</v>
      </c>
      <c r="Q6" s="385">
        <v>1</v>
      </c>
      <c r="R6" s="23">
        <v>0.62000000000000011</v>
      </c>
      <c r="S6" s="385">
        <v>41.899000000000001</v>
      </c>
      <c r="T6" s="23">
        <v>33.241996154079089</v>
      </c>
      <c r="U6" s="385">
        <v>26</v>
      </c>
      <c r="V6" s="23">
        <v>26.685915854275663</v>
      </c>
      <c r="W6" s="385">
        <f>C6+E6+G6+I6+K6+M6+O6+Q6+S6+U6</f>
        <v>266.85059999999999</v>
      </c>
      <c r="X6" s="23">
        <f>D6+F6+H6+J6+L6+N6+P6+R6+T6+V6</f>
        <v>270.58156850026575</v>
      </c>
    </row>
    <row r="7" spans="1:24" x14ac:dyDescent="0.3">
      <c r="A7" s="20">
        <v>2</v>
      </c>
      <c r="B7" s="20" t="s">
        <v>4</v>
      </c>
      <c r="C7" s="386">
        <v>89</v>
      </c>
      <c r="D7" s="24">
        <v>167.32796276483484</v>
      </c>
      <c r="E7" s="386">
        <v>7</v>
      </c>
      <c r="F7" s="24">
        <v>4.2840000000000007</v>
      </c>
      <c r="G7" s="386">
        <v>9</v>
      </c>
      <c r="H7" s="24">
        <v>6.4773304473304476</v>
      </c>
      <c r="I7" s="386">
        <v>33</v>
      </c>
      <c r="J7" s="24">
        <v>32.950982592058956</v>
      </c>
      <c r="K7" s="386">
        <v>50</v>
      </c>
      <c r="L7" s="24">
        <v>50.980000000000004</v>
      </c>
      <c r="M7" s="386">
        <v>70</v>
      </c>
      <c r="N7" s="24">
        <v>67.334869681374315</v>
      </c>
      <c r="O7" s="386">
        <v>18</v>
      </c>
      <c r="P7" s="24">
        <v>17.136319018404908</v>
      </c>
      <c r="Q7" s="386">
        <v>9</v>
      </c>
      <c r="R7" s="24">
        <v>12.5</v>
      </c>
      <c r="S7" s="386">
        <v>25</v>
      </c>
      <c r="T7" s="24">
        <v>17.402454474418928</v>
      </c>
      <c r="U7" s="386">
        <v>21</v>
      </c>
      <c r="V7" s="24">
        <v>20.424509062037533</v>
      </c>
      <c r="W7" s="386">
        <f t="shared" ref="W7:W32" si="0">C7+E7+G7+I7+K7+M7+O7+Q7+S7+U7</f>
        <v>331</v>
      </c>
      <c r="X7" s="24">
        <f t="shared" ref="X7:X32" si="1">D7+F7+H7+J7+L7+N7+P7+R7+T7+V7</f>
        <v>396.81842804045988</v>
      </c>
    </row>
    <row r="8" spans="1:24" x14ac:dyDescent="0.3">
      <c r="A8" s="20">
        <v>3</v>
      </c>
      <c r="B8" s="20" t="s">
        <v>5</v>
      </c>
      <c r="C8" s="386">
        <v>30</v>
      </c>
      <c r="D8" s="24">
        <v>30.79</v>
      </c>
      <c r="E8" s="386">
        <v>1</v>
      </c>
      <c r="F8" s="24">
        <v>0.41846153846153844</v>
      </c>
      <c r="G8" s="386">
        <v>0</v>
      </c>
      <c r="H8" s="24">
        <v>0</v>
      </c>
      <c r="I8" s="386">
        <v>15</v>
      </c>
      <c r="J8" s="24">
        <v>6.0875546212532781</v>
      </c>
      <c r="K8" s="386">
        <v>10</v>
      </c>
      <c r="L8" s="24">
        <v>10.98</v>
      </c>
      <c r="M8" s="386">
        <v>30</v>
      </c>
      <c r="N8" s="24">
        <v>28.190233092750404</v>
      </c>
      <c r="O8" s="386">
        <v>1</v>
      </c>
      <c r="P8" s="24">
        <v>1.1160276073619633</v>
      </c>
      <c r="Q8" s="386">
        <v>1</v>
      </c>
      <c r="R8" s="24">
        <v>0.45000000000000012</v>
      </c>
      <c r="S8" s="386">
        <v>20</v>
      </c>
      <c r="T8" s="24">
        <v>7.6258081293890356</v>
      </c>
      <c r="U8" s="386">
        <v>5</v>
      </c>
      <c r="V8" s="24">
        <v>5.12</v>
      </c>
      <c r="W8" s="386">
        <f t="shared" si="0"/>
        <v>113</v>
      </c>
      <c r="X8" s="24">
        <f t="shared" si="1"/>
        <v>90.778084989216211</v>
      </c>
    </row>
    <row r="9" spans="1:24" x14ac:dyDescent="0.3">
      <c r="A9" s="20">
        <v>4</v>
      </c>
      <c r="B9" s="20" t="s">
        <v>6</v>
      </c>
      <c r="C9" s="386">
        <v>135</v>
      </c>
      <c r="D9" s="24">
        <v>135.84</v>
      </c>
      <c r="E9" s="386">
        <v>8.8384</v>
      </c>
      <c r="F9" s="24">
        <v>7.1631999999999998</v>
      </c>
      <c r="G9" s="386">
        <v>9.8384</v>
      </c>
      <c r="H9" s="24">
        <v>5.7024873015873014</v>
      </c>
      <c r="I9" s="386">
        <v>22.959599999999998</v>
      </c>
      <c r="J9" s="24">
        <v>32.334431782129109</v>
      </c>
      <c r="K9" s="386">
        <v>43.519199999999998</v>
      </c>
      <c r="L9" s="24">
        <v>48.80245</v>
      </c>
      <c r="M9" s="386">
        <v>71.658599999999993</v>
      </c>
      <c r="N9" s="24">
        <v>78.292517453479832</v>
      </c>
      <c r="O9" s="386">
        <v>12.5192</v>
      </c>
      <c r="P9" s="24">
        <v>20.594331595092026</v>
      </c>
      <c r="Q9" s="386">
        <v>10</v>
      </c>
      <c r="R9" s="24">
        <v>8.5</v>
      </c>
      <c r="S9" s="386">
        <v>47.139400000000002</v>
      </c>
      <c r="T9" s="24">
        <v>33.86747617542072</v>
      </c>
      <c r="U9" s="386">
        <v>30.8</v>
      </c>
      <c r="V9" s="24">
        <v>30.017974899227699</v>
      </c>
      <c r="W9" s="386">
        <f t="shared" si="0"/>
        <v>392.27280000000002</v>
      </c>
      <c r="X9" s="24">
        <f t="shared" si="1"/>
        <v>401.11486920693665</v>
      </c>
    </row>
    <row r="10" spans="1:24" x14ac:dyDescent="0.3">
      <c r="A10" s="20">
        <v>5</v>
      </c>
      <c r="B10" s="20" t="s">
        <v>7</v>
      </c>
      <c r="C10" s="386">
        <v>139</v>
      </c>
      <c r="D10" s="24">
        <v>167.49</v>
      </c>
      <c r="E10" s="386">
        <v>6.3999999999999995</v>
      </c>
      <c r="F10" s="24">
        <v>6.29</v>
      </c>
      <c r="G10" s="386">
        <v>7.6</v>
      </c>
      <c r="H10" s="24">
        <v>5.8</v>
      </c>
      <c r="I10" s="386">
        <v>8</v>
      </c>
      <c r="J10" s="24">
        <v>17.05</v>
      </c>
      <c r="K10" s="386">
        <v>37</v>
      </c>
      <c r="L10" s="24">
        <v>49.019999999999996</v>
      </c>
      <c r="M10" s="386">
        <v>60.8</v>
      </c>
      <c r="N10" s="24">
        <v>96.859758726739912</v>
      </c>
      <c r="O10" s="386">
        <v>12.8</v>
      </c>
      <c r="P10" s="24">
        <v>19.330490797546013</v>
      </c>
      <c r="Q10" s="386">
        <v>12</v>
      </c>
      <c r="R10" s="24">
        <v>15</v>
      </c>
      <c r="S10" s="386">
        <v>35</v>
      </c>
      <c r="T10" s="24">
        <v>30.78076589547641</v>
      </c>
      <c r="U10" s="386">
        <v>21.8</v>
      </c>
      <c r="V10" s="24">
        <v>32.879999999999995</v>
      </c>
      <c r="W10" s="386">
        <f t="shared" si="0"/>
        <v>340.40000000000003</v>
      </c>
      <c r="X10" s="24">
        <f t="shared" si="1"/>
        <v>440.50101541976238</v>
      </c>
    </row>
    <row r="11" spans="1:24" x14ac:dyDescent="0.3">
      <c r="A11" s="20">
        <v>6</v>
      </c>
      <c r="B11" s="20" t="s">
        <v>8</v>
      </c>
      <c r="C11" s="386">
        <v>40</v>
      </c>
      <c r="D11" s="24">
        <v>41</v>
      </c>
      <c r="E11" s="386">
        <v>3</v>
      </c>
      <c r="F11" s="24">
        <v>0.96246153846153848</v>
      </c>
      <c r="G11" s="386">
        <v>1</v>
      </c>
      <c r="H11" s="24">
        <v>0.3701010101010101</v>
      </c>
      <c r="I11" s="386">
        <v>30</v>
      </c>
      <c r="J11" s="24">
        <v>12.175109242506556</v>
      </c>
      <c r="K11" s="386">
        <v>20</v>
      </c>
      <c r="L11" s="24">
        <v>21.96</v>
      </c>
      <c r="M11" s="386">
        <v>50</v>
      </c>
      <c r="N11" s="24">
        <v>47.189991819490317</v>
      </c>
      <c r="O11" s="386">
        <v>3</v>
      </c>
      <c r="P11" s="24">
        <v>2.2523466257668714</v>
      </c>
      <c r="Q11" s="386">
        <v>1</v>
      </c>
      <c r="R11" s="24">
        <v>0.50000000000000011</v>
      </c>
      <c r="S11" s="386">
        <v>20</v>
      </c>
      <c r="T11" s="24">
        <v>17.413435585022832</v>
      </c>
      <c r="U11" s="386">
        <v>12</v>
      </c>
      <c r="V11" s="24">
        <v>16.570233104873548</v>
      </c>
      <c r="W11" s="386">
        <f t="shared" si="0"/>
        <v>180</v>
      </c>
      <c r="X11" s="24">
        <f t="shared" si="1"/>
        <v>160.39367892622269</v>
      </c>
    </row>
    <row r="12" spans="1:24" x14ac:dyDescent="0.3">
      <c r="A12" s="20">
        <v>7</v>
      </c>
      <c r="B12" s="20" t="s">
        <v>9</v>
      </c>
      <c r="C12" s="386">
        <v>20</v>
      </c>
      <c r="D12" s="24">
        <v>20.91</v>
      </c>
      <c r="E12" s="386">
        <v>0</v>
      </c>
      <c r="F12" s="24">
        <v>0</v>
      </c>
      <c r="G12" s="386">
        <v>0</v>
      </c>
      <c r="H12" s="24">
        <v>0</v>
      </c>
      <c r="I12" s="386">
        <v>0</v>
      </c>
      <c r="J12" s="24">
        <v>0</v>
      </c>
      <c r="K12" s="386">
        <v>10</v>
      </c>
      <c r="L12" s="24">
        <v>10.98</v>
      </c>
      <c r="M12" s="386">
        <v>25</v>
      </c>
      <c r="N12" s="24">
        <v>18.999758726739909</v>
      </c>
      <c r="O12" s="386">
        <v>1</v>
      </c>
      <c r="P12" s="24">
        <v>0.73049079754601243</v>
      </c>
      <c r="Q12" s="386">
        <v>0</v>
      </c>
      <c r="R12" s="24">
        <v>0</v>
      </c>
      <c r="S12" s="386">
        <v>15</v>
      </c>
      <c r="T12" s="24">
        <v>4.0336814461766917</v>
      </c>
      <c r="U12" s="386">
        <v>5</v>
      </c>
      <c r="V12" s="24">
        <v>5.12</v>
      </c>
      <c r="W12" s="386">
        <f t="shared" si="0"/>
        <v>76</v>
      </c>
      <c r="X12" s="24">
        <f t="shared" si="1"/>
        <v>60.773930970462615</v>
      </c>
    </row>
    <row r="13" spans="1:24" x14ac:dyDescent="0.3">
      <c r="A13" s="20">
        <v>8</v>
      </c>
      <c r="B13" s="20" t="s">
        <v>10</v>
      </c>
      <c r="C13" s="386">
        <v>100</v>
      </c>
      <c r="D13" s="24">
        <v>100.64</v>
      </c>
      <c r="E13" s="386">
        <v>4</v>
      </c>
      <c r="F13" s="24">
        <v>1.6340000000000001</v>
      </c>
      <c r="G13" s="386">
        <v>6</v>
      </c>
      <c r="H13" s="24">
        <v>4.37</v>
      </c>
      <c r="I13" s="386">
        <v>19</v>
      </c>
      <c r="J13" s="24">
        <v>22.927554621253279</v>
      </c>
      <c r="K13" s="386">
        <v>37</v>
      </c>
      <c r="L13" s="24">
        <v>38.96</v>
      </c>
      <c r="M13" s="386">
        <v>67</v>
      </c>
      <c r="N13" s="24">
        <v>59.999517453479825</v>
      </c>
      <c r="O13" s="386">
        <v>14</v>
      </c>
      <c r="P13" s="24">
        <v>13.716653374233129</v>
      </c>
      <c r="Q13" s="386">
        <v>1</v>
      </c>
      <c r="R13" s="24">
        <v>0.50000000000000011</v>
      </c>
      <c r="S13" s="386">
        <v>51</v>
      </c>
      <c r="T13" s="24">
        <v>29.951114469720068</v>
      </c>
      <c r="U13" s="386">
        <v>32</v>
      </c>
      <c r="V13" s="24">
        <v>28.720529676513973</v>
      </c>
      <c r="W13" s="386">
        <f t="shared" si="0"/>
        <v>331</v>
      </c>
      <c r="X13" s="24">
        <f t="shared" si="1"/>
        <v>301.41936959520029</v>
      </c>
    </row>
    <row r="14" spans="1:24" x14ac:dyDescent="0.3">
      <c r="A14" s="20">
        <v>9</v>
      </c>
      <c r="B14" s="20" t="s">
        <v>11</v>
      </c>
      <c r="C14" s="386">
        <v>20</v>
      </c>
      <c r="D14" s="24">
        <v>20.88</v>
      </c>
      <c r="E14" s="386">
        <v>1</v>
      </c>
      <c r="F14" s="24">
        <v>0.37661538461538463</v>
      </c>
      <c r="G14" s="386">
        <v>0</v>
      </c>
      <c r="H14" s="24">
        <v>0</v>
      </c>
      <c r="I14" s="386">
        <v>15</v>
      </c>
      <c r="J14" s="24">
        <v>6.0875546212532781</v>
      </c>
      <c r="K14" s="386">
        <v>10</v>
      </c>
      <c r="L14" s="24">
        <v>10.98</v>
      </c>
      <c r="M14" s="386">
        <v>20</v>
      </c>
      <c r="N14" s="24">
        <v>28.190233092750404</v>
      </c>
      <c r="O14" s="386">
        <v>1</v>
      </c>
      <c r="P14" s="24">
        <v>1.1160276073619633</v>
      </c>
      <c r="Q14" s="386">
        <v>0</v>
      </c>
      <c r="R14" s="24">
        <v>0</v>
      </c>
      <c r="S14" s="386">
        <v>10</v>
      </c>
      <c r="T14" s="24">
        <v>5.3194832041251665</v>
      </c>
      <c r="U14" s="386">
        <v>5</v>
      </c>
      <c r="V14" s="24">
        <v>5.12</v>
      </c>
      <c r="W14" s="386">
        <f t="shared" si="0"/>
        <v>82</v>
      </c>
      <c r="X14" s="24">
        <f t="shared" si="1"/>
        <v>78.069913910106195</v>
      </c>
    </row>
    <row r="15" spans="1:24" x14ac:dyDescent="0.3">
      <c r="A15" s="20">
        <v>10</v>
      </c>
      <c r="B15" s="20" t="s">
        <v>12</v>
      </c>
      <c r="C15" s="386">
        <v>1492.2460000000001</v>
      </c>
      <c r="D15" s="24">
        <v>1557.7953839428583</v>
      </c>
      <c r="E15" s="386">
        <v>80.823920000000001</v>
      </c>
      <c r="F15" s="24">
        <v>59.173947538461533</v>
      </c>
      <c r="G15" s="386">
        <v>90.420679999999976</v>
      </c>
      <c r="H15" s="24">
        <v>57.850870196248195</v>
      </c>
      <c r="I15" s="386">
        <v>205.85144000000005</v>
      </c>
      <c r="J15" s="24">
        <v>291.31022124349863</v>
      </c>
      <c r="K15" s="386">
        <v>430.38740000000001</v>
      </c>
      <c r="L15" s="24">
        <v>565.03735600000005</v>
      </c>
      <c r="M15" s="386">
        <v>621.30739999999992</v>
      </c>
      <c r="N15" s="24">
        <v>768.39197605036713</v>
      </c>
      <c r="O15" s="386">
        <v>195.13826000000006</v>
      </c>
      <c r="P15" s="24">
        <v>308.12749001963203</v>
      </c>
      <c r="Q15" s="386">
        <v>116.941</v>
      </c>
      <c r="R15" s="24">
        <v>117.9378</v>
      </c>
      <c r="S15" s="386">
        <v>259.99739999999997</v>
      </c>
      <c r="T15" s="24">
        <v>354.4785448746332</v>
      </c>
      <c r="U15" s="386">
        <v>228.30959999999999</v>
      </c>
      <c r="V15" s="24">
        <v>284.11541981065193</v>
      </c>
      <c r="W15" s="386">
        <f t="shared" si="0"/>
        <v>3721.4230999999995</v>
      </c>
      <c r="X15" s="24">
        <f t="shared" si="1"/>
        <v>4364.2190096763516</v>
      </c>
    </row>
    <row r="16" spans="1:24" x14ac:dyDescent="0.3">
      <c r="A16" s="20">
        <v>11</v>
      </c>
      <c r="B16" s="20" t="s">
        <v>13</v>
      </c>
      <c r="C16" s="386">
        <v>25</v>
      </c>
      <c r="D16" s="24">
        <v>25.02</v>
      </c>
      <c r="E16" s="386">
        <v>0</v>
      </c>
      <c r="F16" s="24">
        <v>0</v>
      </c>
      <c r="G16" s="386">
        <v>1</v>
      </c>
      <c r="H16" s="24">
        <v>0.48641847041847053</v>
      </c>
      <c r="I16" s="386">
        <v>10</v>
      </c>
      <c r="J16" s="24">
        <v>5.3440033068001984</v>
      </c>
      <c r="K16" s="386">
        <v>10</v>
      </c>
      <c r="L16" s="24">
        <v>10.98</v>
      </c>
      <c r="M16" s="386">
        <v>20</v>
      </c>
      <c r="N16" s="24">
        <v>20.191540938791142</v>
      </c>
      <c r="O16" s="386">
        <v>1</v>
      </c>
      <c r="P16" s="24">
        <v>1.8279662576687119</v>
      </c>
      <c r="Q16" s="386">
        <v>0</v>
      </c>
      <c r="R16" s="24">
        <v>0</v>
      </c>
      <c r="S16" s="386">
        <v>29</v>
      </c>
      <c r="T16" s="24">
        <v>14.060799373708312</v>
      </c>
      <c r="U16" s="386">
        <v>14</v>
      </c>
      <c r="V16" s="24">
        <v>21.268658601465241</v>
      </c>
      <c r="W16" s="386">
        <f t="shared" si="0"/>
        <v>110</v>
      </c>
      <c r="X16" s="24">
        <f t="shared" si="1"/>
        <v>99.179386948852084</v>
      </c>
    </row>
    <row r="17" spans="1:24" x14ac:dyDescent="0.3">
      <c r="A17" s="20">
        <v>12</v>
      </c>
      <c r="B17" s="20" t="s">
        <v>14</v>
      </c>
      <c r="C17" s="386">
        <v>20</v>
      </c>
      <c r="D17" s="24">
        <v>20.079999999999998</v>
      </c>
      <c r="E17" s="386">
        <v>1</v>
      </c>
      <c r="F17" s="24">
        <v>0.41846153846153844</v>
      </c>
      <c r="G17" s="386">
        <v>1</v>
      </c>
      <c r="H17" s="24">
        <v>0.3701010101010101</v>
      </c>
      <c r="I17" s="386">
        <v>15</v>
      </c>
      <c r="J17" s="24">
        <v>6.0875546212532781</v>
      </c>
      <c r="K17" s="386">
        <v>10</v>
      </c>
      <c r="L17" s="24">
        <v>10.98</v>
      </c>
      <c r="M17" s="386">
        <v>30</v>
      </c>
      <c r="N17" s="24">
        <v>28.190233092750404</v>
      </c>
      <c r="O17" s="386">
        <v>1</v>
      </c>
      <c r="P17" s="24">
        <v>1.1160276073619633</v>
      </c>
      <c r="Q17" s="386">
        <v>1</v>
      </c>
      <c r="R17" s="24">
        <v>0.45000000000000012</v>
      </c>
      <c r="S17" s="386">
        <v>20</v>
      </c>
      <c r="T17" s="24">
        <v>7.6258081293890356</v>
      </c>
      <c r="U17" s="386">
        <v>5</v>
      </c>
      <c r="V17" s="24">
        <v>5.12</v>
      </c>
      <c r="W17" s="386">
        <f t="shared" si="0"/>
        <v>104</v>
      </c>
      <c r="X17" s="24">
        <f t="shared" si="1"/>
        <v>80.438185999317227</v>
      </c>
    </row>
    <row r="18" spans="1:24" x14ac:dyDescent="0.3">
      <c r="A18" s="672" t="s">
        <v>126</v>
      </c>
      <c r="B18" s="673"/>
      <c r="C18" s="388">
        <f>SUM(C6:C17)</f>
        <v>2200.2460000000001</v>
      </c>
      <c r="D18" s="26">
        <f t="shared" ref="D18:V18" si="2">SUM(D6:D17)</f>
        <v>2378.8733467076931</v>
      </c>
      <c r="E18" s="388">
        <f t="shared" si="2"/>
        <v>118.86032</v>
      </c>
      <c r="F18" s="26">
        <f t="shared" si="2"/>
        <v>83.164147538461535</v>
      </c>
      <c r="G18" s="388">
        <f t="shared" si="2"/>
        <v>131.65707999999998</v>
      </c>
      <c r="H18" s="26">
        <f t="shared" si="2"/>
        <v>85.706108435786433</v>
      </c>
      <c r="I18" s="388">
        <f t="shared" si="2"/>
        <v>390.95044000000007</v>
      </c>
      <c r="J18" s="26">
        <f t="shared" si="2"/>
        <v>453.77308127325978</v>
      </c>
      <c r="K18" s="388">
        <f t="shared" si="2"/>
        <v>692.80560000000003</v>
      </c>
      <c r="L18" s="26">
        <f t="shared" si="2"/>
        <v>859.60165600000005</v>
      </c>
      <c r="M18" s="388">
        <f t="shared" si="2"/>
        <v>1115.8044</v>
      </c>
      <c r="N18" s="26">
        <f t="shared" si="2"/>
        <v>1297.0221475821934</v>
      </c>
      <c r="O18" s="388">
        <f t="shared" si="2"/>
        <v>264.73626000000007</v>
      </c>
      <c r="P18" s="26">
        <f t="shared" si="2"/>
        <v>392.72454572515352</v>
      </c>
      <c r="Q18" s="388">
        <f t="shared" si="2"/>
        <v>152.941</v>
      </c>
      <c r="R18" s="26">
        <f t="shared" si="2"/>
        <v>156.45779999999999</v>
      </c>
      <c r="S18" s="388">
        <f t="shared" si="2"/>
        <v>574.03579999999999</v>
      </c>
      <c r="T18" s="26">
        <f t="shared" si="2"/>
        <v>555.80136791155951</v>
      </c>
      <c r="U18" s="388">
        <f t="shared" si="2"/>
        <v>405.90959999999995</v>
      </c>
      <c r="V18" s="26">
        <f t="shared" si="2"/>
        <v>481.16324100904558</v>
      </c>
      <c r="W18" s="388">
        <f t="shared" si="0"/>
        <v>6047.9464999999991</v>
      </c>
      <c r="X18" s="26">
        <f t="shared" si="1"/>
        <v>6744.287442183153</v>
      </c>
    </row>
    <row r="19" spans="1:24" x14ac:dyDescent="0.3">
      <c r="A19" s="20">
        <v>1</v>
      </c>
      <c r="B19" s="20" t="s">
        <v>17</v>
      </c>
      <c r="C19" s="386">
        <v>65</v>
      </c>
      <c r="D19" s="24">
        <v>65.72</v>
      </c>
      <c r="E19" s="386">
        <v>5.899</v>
      </c>
      <c r="F19" s="24">
        <v>4.6528115384615383</v>
      </c>
      <c r="G19" s="386">
        <v>4.7595999999999998</v>
      </c>
      <c r="H19" s="24">
        <v>3.8258610101010104</v>
      </c>
      <c r="I19" s="386">
        <v>17.759599999999999</v>
      </c>
      <c r="J19" s="24">
        <v>13.64515462125328</v>
      </c>
      <c r="K19" s="386">
        <v>18.519200000000001</v>
      </c>
      <c r="L19" s="24">
        <v>24.451791999999998</v>
      </c>
      <c r="M19" s="386">
        <v>65.798000000000002</v>
      </c>
      <c r="N19" s="24">
        <v>67.482991819490309</v>
      </c>
      <c r="O19" s="386">
        <v>5</v>
      </c>
      <c r="P19" s="24">
        <v>7.0748184049079752</v>
      </c>
      <c r="Q19" s="386">
        <v>6</v>
      </c>
      <c r="R19" s="24">
        <v>5.45</v>
      </c>
      <c r="S19" s="386">
        <v>40.899000000000001</v>
      </c>
      <c r="T19" s="24">
        <v>19.972565859960866</v>
      </c>
      <c r="U19" s="386">
        <v>11</v>
      </c>
      <c r="V19" s="24">
        <v>9.4530980000000007</v>
      </c>
      <c r="W19" s="386">
        <f t="shared" si="0"/>
        <v>240.63440000000003</v>
      </c>
      <c r="X19" s="24">
        <f t="shared" si="1"/>
        <v>221.72909325417496</v>
      </c>
    </row>
    <row r="20" spans="1:24" ht="15.75" customHeight="1" x14ac:dyDescent="0.3">
      <c r="A20" s="20">
        <v>2</v>
      </c>
      <c r="B20" s="20" t="s">
        <v>36</v>
      </c>
      <c r="C20" s="386">
        <v>50</v>
      </c>
      <c r="D20" s="24">
        <v>52.835269007567597</v>
      </c>
      <c r="E20" s="386">
        <v>1</v>
      </c>
      <c r="F20" s="24">
        <v>0.10461538461538461</v>
      </c>
      <c r="G20" s="386">
        <v>0</v>
      </c>
      <c r="H20" s="24">
        <v>0</v>
      </c>
      <c r="I20" s="386">
        <v>15</v>
      </c>
      <c r="J20" s="24">
        <v>6.0875546212532781</v>
      </c>
      <c r="K20" s="386">
        <v>10</v>
      </c>
      <c r="L20" s="24">
        <v>10.98</v>
      </c>
      <c r="M20" s="386">
        <v>30</v>
      </c>
      <c r="N20" s="24">
        <v>28.190233092750404</v>
      </c>
      <c r="O20" s="386">
        <v>1</v>
      </c>
      <c r="P20" s="24">
        <v>1.1160276073619633</v>
      </c>
      <c r="Q20" s="386">
        <v>0</v>
      </c>
      <c r="R20" s="24">
        <v>0</v>
      </c>
      <c r="S20" s="386">
        <v>10</v>
      </c>
      <c r="T20" s="24">
        <v>8.2745255483669684</v>
      </c>
      <c r="U20" s="386">
        <v>5</v>
      </c>
      <c r="V20" s="24">
        <v>5.12</v>
      </c>
      <c r="W20" s="386">
        <f t="shared" si="0"/>
        <v>122</v>
      </c>
      <c r="X20" s="24">
        <f t="shared" si="1"/>
        <v>112.70822526191559</v>
      </c>
    </row>
    <row r="21" spans="1:24" x14ac:dyDescent="0.3">
      <c r="A21" s="20">
        <v>3</v>
      </c>
      <c r="B21" s="20" t="s">
        <v>18</v>
      </c>
      <c r="C21" s="386">
        <v>140</v>
      </c>
      <c r="D21" s="24">
        <v>124.62570031270295</v>
      </c>
      <c r="E21" s="386">
        <v>7</v>
      </c>
      <c r="F21" s="24">
        <v>4.1624615384615389</v>
      </c>
      <c r="G21" s="386">
        <v>7</v>
      </c>
      <c r="H21" s="24">
        <v>3.2344588744588751</v>
      </c>
      <c r="I21" s="386">
        <v>33</v>
      </c>
      <c r="J21" s="24">
        <v>21.609934572596075</v>
      </c>
      <c r="K21" s="386">
        <v>60</v>
      </c>
      <c r="L21" s="24">
        <v>58.960000000000008</v>
      </c>
      <c r="M21" s="386">
        <v>74</v>
      </c>
      <c r="N21" s="24">
        <v>74.189991819490317</v>
      </c>
      <c r="O21" s="386">
        <v>15</v>
      </c>
      <c r="P21" s="24">
        <v>14.846518404907975</v>
      </c>
      <c r="Q21" s="386">
        <v>15</v>
      </c>
      <c r="R21" s="24">
        <v>11.95</v>
      </c>
      <c r="S21" s="386">
        <v>34</v>
      </c>
      <c r="T21" s="24">
        <v>20.856093516003561</v>
      </c>
      <c r="U21" s="386">
        <v>16</v>
      </c>
      <c r="V21" s="24">
        <v>21.327519748671858</v>
      </c>
      <c r="W21" s="386">
        <f t="shared" si="0"/>
        <v>401</v>
      </c>
      <c r="X21" s="24">
        <f t="shared" si="1"/>
        <v>355.76267878729317</v>
      </c>
    </row>
    <row r="22" spans="1:24" x14ac:dyDescent="0.3">
      <c r="A22" s="20">
        <v>4</v>
      </c>
      <c r="B22" s="20" t="s">
        <v>19</v>
      </c>
      <c r="C22" s="386">
        <v>60</v>
      </c>
      <c r="D22" s="24">
        <v>60.54</v>
      </c>
      <c r="E22" s="386">
        <v>7</v>
      </c>
      <c r="F22" s="24">
        <v>5.4184615384615382</v>
      </c>
      <c r="G22" s="386">
        <v>4</v>
      </c>
      <c r="H22" s="24">
        <v>3.3383780663780662</v>
      </c>
      <c r="I22" s="386">
        <v>20</v>
      </c>
      <c r="J22" s="24">
        <v>16.087554621253279</v>
      </c>
      <c r="K22" s="386">
        <v>22</v>
      </c>
      <c r="L22" s="24">
        <v>22.98</v>
      </c>
      <c r="M22" s="386">
        <v>79</v>
      </c>
      <c r="N22" s="24">
        <v>74.189991819490317</v>
      </c>
      <c r="O22" s="386">
        <v>6</v>
      </c>
      <c r="P22" s="24">
        <v>5.8465184049079753</v>
      </c>
      <c r="Q22" s="386">
        <v>9</v>
      </c>
      <c r="R22" s="24">
        <v>10.45</v>
      </c>
      <c r="S22" s="386">
        <v>41</v>
      </c>
      <c r="T22" s="24">
        <v>16.311235220384454</v>
      </c>
      <c r="U22" s="386">
        <v>10</v>
      </c>
      <c r="V22" s="24">
        <v>10.120000000000001</v>
      </c>
      <c r="W22" s="386">
        <f t="shared" si="0"/>
        <v>258</v>
      </c>
      <c r="X22" s="24">
        <f t="shared" si="1"/>
        <v>225.28213967087564</v>
      </c>
    </row>
    <row r="23" spans="1:24" x14ac:dyDescent="0.3">
      <c r="A23" s="20">
        <v>5</v>
      </c>
      <c r="B23" s="20" t="s">
        <v>20</v>
      </c>
      <c r="C23" s="386">
        <v>20</v>
      </c>
      <c r="D23" s="24">
        <v>20.010000000000002</v>
      </c>
      <c r="E23" s="386">
        <v>1</v>
      </c>
      <c r="F23" s="24">
        <v>0.41846153846153844</v>
      </c>
      <c r="G23" s="386">
        <v>1</v>
      </c>
      <c r="H23" s="24">
        <v>0.3701010101010101</v>
      </c>
      <c r="I23" s="386">
        <v>15</v>
      </c>
      <c r="J23" s="24">
        <v>6.0875546212532781</v>
      </c>
      <c r="K23" s="386">
        <v>10</v>
      </c>
      <c r="L23" s="24">
        <v>10.98</v>
      </c>
      <c r="M23" s="386">
        <v>30</v>
      </c>
      <c r="N23" s="24">
        <v>28.190233092750404</v>
      </c>
      <c r="O23" s="386">
        <v>1</v>
      </c>
      <c r="P23" s="24">
        <v>1.1160276073619633</v>
      </c>
      <c r="Q23" s="386">
        <v>1</v>
      </c>
      <c r="R23" s="24">
        <v>0.45000000000000012</v>
      </c>
      <c r="S23" s="386">
        <v>20</v>
      </c>
      <c r="T23" s="24">
        <v>9.0819005516368705</v>
      </c>
      <c r="U23" s="386">
        <v>5</v>
      </c>
      <c r="V23" s="24">
        <v>5.12</v>
      </c>
      <c r="W23" s="386">
        <f t="shared" si="0"/>
        <v>104</v>
      </c>
      <c r="X23" s="24">
        <f t="shared" si="1"/>
        <v>81.824278421565083</v>
      </c>
    </row>
    <row r="24" spans="1:24" x14ac:dyDescent="0.3">
      <c r="A24" s="20">
        <v>6</v>
      </c>
      <c r="B24" s="20" t="s">
        <v>21</v>
      </c>
      <c r="C24" s="386">
        <v>20</v>
      </c>
      <c r="D24" s="24">
        <v>20.18</v>
      </c>
      <c r="E24" s="386">
        <v>1</v>
      </c>
      <c r="F24" s="24">
        <v>0.41846153846153844</v>
      </c>
      <c r="G24" s="386">
        <v>1</v>
      </c>
      <c r="H24" s="24">
        <v>0.3701010101010101</v>
      </c>
      <c r="I24" s="386">
        <v>15</v>
      </c>
      <c r="J24" s="24">
        <v>6.0875546212532781</v>
      </c>
      <c r="K24" s="386">
        <v>10</v>
      </c>
      <c r="L24" s="24">
        <v>10.98</v>
      </c>
      <c r="M24" s="386">
        <v>30</v>
      </c>
      <c r="N24" s="24">
        <v>28.190233092750404</v>
      </c>
      <c r="O24" s="386">
        <v>1</v>
      </c>
      <c r="P24" s="24">
        <v>1.1160276073619633</v>
      </c>
      <c r="Q24" s="386">
        <v>1</v>
      </c>
      <c r="R24" s="24">
        <v>0.45000000000000012</v>
      </c>
      <c r="S24" s="386">
        <v>20</v>
      </c>
      <c r="T24" s="24">
        <v>4.6229101047785646</v>
      </c>
      <c r="U24" s="386">
        <v>5</v>
      </c>
      <c r="V24" s="24">
        <v>5.12</v>
      </c>
      <c r="W24" s="386">
        <f t="shared" si="0"/>
        <v>104</v>
      </c>
      <c r="X24" s="24">
        <f t="shared" si="1"/>
        <v>77.535287974706762</v>
      </c>
    </row>
    <row r="25" spans="1:24" x14ac:dyDescent="0.3">
      <c r="A25" s="20">
        <v>7</v>
      </c>
      <c r="B25" s="20" t="s">
        <v>22</v>
      </c>
      <c r="C25" s="386">
        <v>55</v>
      </c>
      <c r="D25" s="24">
        <v>42.345235785305249</v>
      </c>
      <c r="E25" s="386">
        <v>0</v>
      </c>
      <c r="F25" s="24">
        <v>0</v>
      </c>
      <c r="G25" s="386">
        <v>2</v>
      </c>
      <c r="H25" s="24">
        <v>2</v>
      </c>
      <c r="I25" s="386">
        <v>14</v>
      </c>
      <c r="J25" s="24">
        <v>5.652729291163757</v>
      </c>
      <c r="K25" s="386">
        <v>20</v>
      </c>
      <c r="L25" s="24">
        <v>21.96</v>
      </c>
      <c r="M25" s="386">
        <v>22</v>
      </c>
      <c r="N25" s="24">
        <v>20.999758726739909</v>
      </c>
      <c r="O25" s="386">
        <v>2</v>
      </c>
      <c r="P25" s="24">
        <v>0.73049079754601232</v>
      </c>
      <c r="Q25" s="386">
        <v>2</v>
      </c>
      <c r="R25" s="24">
        <v>1</v>
      </c>
      <c r="S25" s="386">
        <v>12</v>
      </c>
      <c r="T25" s="24">
        <v>6.4399166201374589</v>
      </c>
      <c r="U25" s="386">
        <v>12</v>
      </c>
      <c r="V25" s="24">
        <v>9.1345487161255132</v>
      </c>
      <c r="W25" s="386">
        <f t="shared" si="0"/>
        <v>141</v>
      </c>
      <c r="X25" s="24">
        <f t="shared" si="1"/>
        <v>110.26267993701789</v>
      </c>
    </row>
    <row r="26" spans="1:24" x14ac:dyDescent="0.3">
      <c r="A26" s="20">
        <v>8</v>
      </c>
      <c r="B26" s="20" t="s">
        <v>23</v>
      </c>
      <c r="C26" s="386">
        <v>50</v>
      </c>
      <c r="D26" s="24">
        <v>53.041574938420538</v>
      </c>
      <c r="E26" s="386">
        <v>1</v>
      </c>
      <c r="F26" s="24">
        <v>0.10461538461538461</v>
      </c>
      <c r="G26" s="386">
        <v>0</v>
      </c>
      <c r="H26" s="24">
        <v>0</v>
      </c>
      <c r="I26" s="386">
        <v>15</v>
      </c>
      <c r="J26" s="24">
        <v>6.0875546212532781</v>
      </c>
      <c r="K26" s="386">
        <v>10</v>
      </c>
      <c r="L26" s="24">
        <v>10.98</v>
      </c>
      <c r="M26" s="386">
        <v>30</v>
      </c>
      <c r="N26" s="24">
        <v>28.190233092750404</v>
      </c>
      <c r="O26" s="386">
        <v>1</v>
      </c>
      <c r="P26" s="24">
        <v>1.1160276073619633</v>
      </c>
      <c r="Q26" s="386">
        <v>0</v>
      </c>
      <c r="R26" s="24">
        <v>0</v>
      </c>
      <c r="S26" s="386">
        <v>20</v>
      </c>
      <c r="T26" s="24">
        <v>7.735729769195661</v>
      </c>
      <c r="U26" s="386">
        <v>5</v>
      </c>
      <c r="V26" s="24">
        <v>5.12</v>
      </c>
      <c r="W26" s="386">
        <f t="shared" si="0"/>
        <v>132</v>
      </c>
      <c r="X26" s="24">
        <f t="shared" si="1"/>
        <v>112.37573541359723</v>
      </c>
    </row>
    <row r="27" spans="1:24" x14ac:dyDescent="0.3">
      <c r="A27" s="672" t="s">
        <v>127</v>
      </c>
      <c r="B27" s="673"/>
      <c r="C27" s="388">
        <f>SUM(C19:C26)</f>
        <v>460</v>
      </c>
      <c r="D27" s="26">
        <f t="shared" ref="D27:V27" si="3">SUM(D19:D26)</f>
        <v>439.29778004399634</v>
      </c>
      <c r="E27" s="388">
        <f t="shared" si="3"/>
        <v>23.899000000000001</v>
      </c>
      <c r="F27" s="26">
        <f t="shared" si="3"/>
        <v>15.279888461538464</v>
      </c>
      <c r="G27" s="388">
        <f t="shared" si="3"/>
        <v>19.759599999999999</v>
      </c>
      <c r="H27" s="26">
        <f t="shared" si="3"/>
        <v>13.138899971139971</v>
      </c>
      <c r="I27" s="388">
        <f t="shared" si="3"/>
        <v>144.75960000000001</v>
      </c>
      <c r="J27" s="26">
        <f t="shared" si="3"/>
        <v>81.345591591279486</v>
      </c>
      <c r="K27" s="388">
        <f t="shared" si="3"/>
        <v>160.51920000000001</v>
      </c>
      <c r="L27" s="26">
        <f t="shared" si="3"/>
        <v>172.271792</v>
      </c>
      <c r="M27" s="388">
        <f t="shared" si="3"/>
        <v>360.798</v>
      </c>
      <c r="N27" s="26">
        <f t="shared" si="3"/>
        <v>349.62366655621253</v>
      </c>
      <c r="O27" s="388">
        <f t="shared" si="3"/>
        <v>32</v>
      </c>
      <c r="P27" s="26">
        <f t="shared" si="3"/>
        <v>32.962456441717791</v>
      </c>
      <c r="Q27" s="388">
        <f t="shared" si="3"/>
        <v>34</v>
      </c>
      <c r="R27" s="26">
        <f t="shared" si="3"/>
        <v>29.749999999999996</v>
      </c>
      <c r="S27" s="388">
        <f t="shared" si="3"/>
        <v>197.899</v>
      </c>
      <c r="T27" s="26">
        <f t="shared" si="3"/>
        <v>93.294877190464391</v>
      </c>
      <c r="U27" s="388">
        <f t="shared" si="3"/>
        <v>69</v>
      </c>
      <c r="V27" s="26">
        <f t="shared" si="3"/>
        <v>70.515166464797375</v>
      </c>
      <c r="W27" s="388">
        <f t="shared" si="0"/>
        <v>1502.6343999999999</v>
      </c>
      <c r="X27" s="26">
        <f t="shared" si="1"/>
        <v>1297.4801187211465</v>
      </c>
    </row>
    <row r="28" spans="1:24" x14ac:dyDescent="0.3">
      <c r="A28" s="20">
        <v>1</v>
      </c>
      <c r="B28" s="20" t="s">
        <v>25</v>
      </c>
      <c r="C28" s="387">
        <v>463</v>
      </c>
      <c r="D28" s="389">
        <v>441.86362172250938</v>
      </c>
      <c r="E28" s="387">
        <v>30.175800000000002</v>
      </c>
      <c r="F28" s="389">
        <v>21.920786000000003</v>
      </c>
      <c r="G28" s="387">
        <v>30.696999999999999</v>
      </c>
      <c r="H28" s="389">
        <v>25.757931593073589</v>
      </c>
      <c r="I28" s="387">
        <v>92.636400000000009</v>
      </c>
      <c r="J28" s="389">
        <v>102.83494913546072</v>
      </c>
      <c r="K28" s="387">
        <v>140.21620000000001</v>
      </c>
      <c r="L28" s="389">
        <v>157.26743200000001</v>
      </c>
      <c r="M28" s="387">
        <v>202.15360000000001</v>
      </c>
      <c r="N28" s="389">
        <v>220.33834586159409</v>
      </c>
      <c r="O28" s="387">
        <v>64.886999999999986</v>
      </c>
      <c r="P28" s="389">
        <v>66.42437423312883</v>
      </c>
      <c r="Q28" s="387">
        <v>26.418199999999999</v>
      </c>
      <c r="R28" s="389">
        <v>29.4758</v>
      </c>
      <c r="S28" s="387">
        <v>80.834399999999988</v>
      </c>
      <c r="T28" s="389">
        <v>74.970064408289687</v>
      </c>
      <c r="U28" s="387">
        <v>54.3596</v>
      </c>
      <c r="V28" s="389">
        <v>52.864177444513821</v>
      </c>
      <c r="W28" s="386">
        <f t="shared" si="0"/>
        <v>1185.3781999999999</v>
      </c>
      <c r="X28" s="24">
        <f t="shared" si="1"/>
        <v>1193.7174823985702</v>
      </c>
    </row>
    <row r="29" spans="1:24" x14ac:dyDescent="0.3">
      <c r="A29" s="672" t="s">
        <v>178</v>
      </c>
      <c r="B29" s="673"/>
      <c r="C29" s="388">
        <f>C28</f>
        <v>463</v>
      </c>
      <c r="D29" s="26">
        <f t="shared" ref="D29:V29" si="4">D28</f>
        <v>441.86362172250938</v>
      </c>
      <c r="E29" s="388">
        <f t="shared" si="4"/>
        <v>30.175800000000002</v>
      </c>
      <c r="F29" s="26">
        <f t="shared" si="4"/>
        <v>21.920786000000003</v>
      </c>
      <c r="G29" s="388">
        <f t="shared" si="4"/>
        <v>30.696999999999999</v>
      </c>
      <c r="H29" s="26">
        <f t="shared" si="4"/>
        <v>25.757931593073589</v>
      </c>
      <c r="I29" s="388">
        <f t="shared" si="4"/>
        <v>92.636400000000009</v>
      </c>
      <c r="J29" s="26">
        <f t="shared" si="4"/>
        <v>102.83494913546072</v>
      </c>
      <c r="K29" s="388">
        <f t="shared" si="4"/>
        <v>140.21620000000001</v>
      </c>
      <c r="L29" s="26">
        <f t="shared" si="4"/>
        <v>157.26743200000001</v>
      </c>
      <c r="M29" s="388">
        <f t="shared" si="4"/>
        <v>202.15360000000001</v>
      </c>
      <c r="N29" s="26">
        <f t="shared" si="4"/>
        <v>220.33834586159409</v>
      </c>
      <c r="O29" s="388">
        <f t="shared" si="4"/>
        <v>64.886999999999986</v>
      </c>
      <c r="P29" s="26">
        <f t="shared" si="4"/>
        <v>66.42437423312883</v>
      </c>
      <c r="Q29" s="388">
        <f t="shared" si="4"/>
        <v>26.418199999999999</v>
      </c>
      <c r="R29" s="26">
        <f t="shared" si="4"/>
        <v>29.4758</v>
      </c>
      <c r="S29" s="388">
        <f t="shared" si="4"/>
        <v>80.834399999999988</v>
      </c>
      <c r="T29" s="26">
        <f t="shared" si="4"/>
        <v>74.970064408289687</v>
      </c>
      <c r="U29" s="388">
        <f t="shared" si="4"/>
        <v>54.3596</v>
      </c>
      <c r="V29" s="26">
        <f t="shared" si="4"/>
        <v>52.864177444513821</v>
      </c>
      <c r="W29" s="388">
        <f t="shared" si="0"/>
        <v>1185.3781999999999</v>
      </c>
      <c r="X29" s="26">
        <f t="shared" si="1"/>
        <v>1193.7174823985702</v>
      </c>
    </row>
    <row r="30" spans="1:24" x14ac:dyDescent="0.3">
      <c r="A30" s="20">
        <v>1</v>
      </c>
      <c r="B30" s="20" t="s">
        <v>27</v>
      </c>
      <c r="C30" s="386">
        <v>255</v>
      </c>
      <c r="D30" s="24">
        <v>280.53268053480724</v>
      </c>
      <c r="E30" s="386">
        <v>28.939999999999998</v>
      </c>
      <c r="F30" s="24">
        <v>14.287274000000004</v>
      </c>
      <c r="G30" s="386">
        <v>28.274399999999996</v>
      </c>
      <c r="H30" s="24">
        <v>21.265814999999996</v>
      </c>
      <c r="I30" s="386">
        <v>32.623800000000003</v>
      </c>
      <c r="J30" s="24">
        <v>58.285175999999993</v>
      </c>
      <c r="K30" s="386">
        <v>157.33430000000001</v>
      </c>
      <c r="L30" s="24">
        <v>195.00390200000001</v>
      </c>
      <c r="M30" s="386">
        <v>163.10719999999998</v>
      </c>
      <c r="N30" s="24">
        <v>206.28788</v>
      </c>
      <c r="O30" s="386">
        <v>63.212399999999995</v>
      </c>
      <c r="P30" s="24">
        <v>99.006648999999982</v>
      </c>
      <c r="Q30" s="386">
        <v>32.573599999999999</v>
      </c>
      <c r="R30" s="24">
        <v>35.499000000000002</v>
      </c>
      <c r="S30" s="386">
        <v>89.385700000000014</v>
      </c>
      <c r="T30" s="24">
        <v>107.67428648968635</v>
      </c>
      <c r="U30" s="386">
        <v>63.534000000000006</v>
      </c>
      <c r="V30" s="24">
        <v>79.688439000000002</v>
      </c>
      <c r="W30" s="386">
        <f t="shared" si="0"/>
        <v>913.98540000000014</v>
      </c>
      <c r="X30" s="24">
        <f t="shared" si="1"/>
        <v>1097.5311020244935</v>
      </c>
    </row>
    <row r="31" spans="1:24" x14ac:dyDescent="0.3">
      <c r="A31" s="672" t="s">
        <v>179</v>
      </c>
      <c r="B31" s="673"/>
      <c r="C31" s="388">
        <f>C30</f>
        <v>255</v>
      </c>
      <c r="D31" s="26">
        <f t="shared" ref="D31:V31" si="5">D30</f>
        <v>280.53268053480724</v>
      </c>
      <c r="E31" s="388">
        <f t="shared" si="5"/>
        <v>28.939999999999998</v>
      </c>
      <c r="F31" s="26">
        <f t="shared" si="5"/>
        <v>14.287274000000004</v>
      </c>
      <c r="G31" s="388">
        <f t="shared" si="5"/>
        <v>28.274399999999996</v>
      </c>
      <c r="H31" s="26">
        <f t="shared" si="5"/>
        <v>21.265814999999996</v>
      </c>
      <c r="I31" s="388">
        <f t="shared" si="5"/>
        <v>32.623800000000003</v>
      </c>
      <c r="J31" s="26">
        <f t="shared" si="5"/>
        <v>58.285175999999993</v>
      </c>
      <c r="K31" s="388">
        <f t="shared" si="5"/>
        <v>157.33430000000001</v>
      </c>
      <c r="L31" s="26">
        <f t="shared" si="5"/>
        <v>195.00390200000001</v>
      </c>
      <c r="M31" s="388">
        <f t="shared" si="5"/>
        <v>163.10719999999998</v>
      </c>
      <c r="N31" s="26">
        <f t="shared" si="5"/>
        <v>206.28788</v>
      </c>
      <c r="O31" s="388">
        <f t="shared" si="5"/>
        <v>63.212399999999995</v>
      </c>
      <c r="P31" s="26">
        <f t="shared" si="5"/>
        <v>99.006648999999982</v>
      </c>
      <c r="Q31" s="388">
        <f t="shared" si="5"/>
        <v>32.573599999999999</v>
      </c>
      <c r="R31" s="26">
        <f t="shared" si="5"/>
        <v>35.499000000000002</v>
      </c>
      <c r="S31" s="388">
        <f t="shared" si="5"/>
        <v>89.385700000000014</v>
      </c>
      <c r="T31" s="26">
        <f t="shared" si="5"/>
        <v>107.67428648968635</v>
      </c>
      <c r="U31" s="388">
        <f t="shared" si="5"/>
        <v>63.534000000000006</v>
      </c>
      <c r="V31" s="26">
        <f t="shared" si="5"/>
        <v>79.688439000000002</v>
      </c>
      <c r="W31" s="388">
        <f t="shared" si="0"/>
        <v>913.98540000000014</v>
      </c>
      <c r="X31" s="26">
        <f t="shared" si="1"/>
        <v>1097.5311020244935</v>
      </c>
    </row>
    <row r="32" spans="1:24" x14ac:dyDescent="0.3">
      <c r="A32" s="672" t="s">
        <v>132</v>
      </c>
      <c r="B32" s="673"/>
      <c r="C32" s="388">
        <f>C18+C27+C29+C31</f>
        <v>3378.2460000000001</v>
      </c>
      <c r="D32" s="26">
        <f t="shared" ref="D32:V32" si="6">D18+D27+D29+D31</f>
        <v>3540.567429009006</v>
      </c>
      <c r="E32" s="388">
        <f t="shared" si="6"/>
        <v>201.87512000000001</v>
      </c>
      <c r="F32" s="26">
        <f t="shared" si="6"/>
        <v>134.652096</v>
      </c>
      <c r="G32" s="388">
        <f t="shared" si="6"/>
        <v>210.38807999999997</v>
      </c>
      <c r="H32" s="26">
        <f t="shared" si="6"/>
        <v>145.86875499999999</v>
      </c>
      <c r="I32" s="388">
        <f t="shared" si="6"/>
        <v>660.97023999999999</v>
      </c>
      <c r="J32" s="26">
        <f t="shared" si="6"/>
        <v>696.23879799999997</v>
      </c>
      <c r="K32" s="388">
        <f t="shared" si="6"/>
        <v>1150.8753000000002</v>
      </c>
      <c r="L32" s="26">
        <f t="shared" si="6"/>
        <v>1384.1447820000001</v>
      </c>
      <c r="M32" s="388">
        <f t="shared" si="6"/>
        <v>1841.8632</v>
      </c>
      <c r="N32" s="26">
        <f t="shared" si="6"/>
        <v>2073.2720399999998</v>
      </c>
      <c r="O32" s="388">
        <f t="shared" si="6"/>
        <v>424.83566000000008</v>
      </c>
      <c r="P32" s="26">
        <f t="shared" si="6"/>
        <v>591.11802540000008</v>
      </c>
      <c r="Q32" s="388">
        <f t="shared" si="6"/>
        <v>245.93279999999999</v>
      </c>
      <c r="R32" s="26">
        <f t="shared" si="6"/>
        <v>251.18259999999998</v>
      </c>
      <c r="S32" s="388">
        <f t="shared" si="6"/>
        <v>942.1549</v>
      </c>
      <c r="T32" s="26">
        <f t="shared" si="6"/>
        <v>831.74059599999987</v>
      </c>
      <c r="U32" s="388">
        <f t="shared" si="6"/>
        <v>592.80319999999995</v>
      </c>
      <c r="V32" s="26">
        <f t="shared" si="6"/>
        <v>684.23102391835687</v>
      </c>
      <c r="W32" s="388">
        <f t="shared" si="0"/>
        <v>9649.9444999999996</v>
      </c>
      <c r="X32" s="26">
        <f t="shared" si="1"/>
        <v>10333.016145327363</v>
      </c>
    </row>
  </sheetData>
  <mergeCells count="21">
    <mergeCell ref="W4:X4"/>
    <mergeCell ref="A1:X1"/>
    <mergeCell ref="A2:X2"/>
    <mergeCell ref="A3:X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18:B18"/>
    <mergeCell ref="A27:B27"/>
    <mergeCell ref="A29:B29"/>
    <mergeCell ref="A31:B31"/>
    <mergeCell ref="A32:B32"/>
  </mergeCells>
  <printOptions gridLines="1"/>
  <pageMargins left="0.63" right="0.25" top="0.8" bottom="0.75" header="0.3" footer="0.3"/>
  <pageSetup paperSize="9" scale="90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rgb="FF00B050"/>
  </sheetPr>
  <dimension ref="A1:V32"/>
  <sheetViews>
    <sheetView workbookViewId="0">
      <selection sqref="A1:V1"/>
    </sheetView>
  </sheetViews>
  <sheetFormatPr defaultRowHeight="14.4" x14ac:dyDescent="0.3"/>
  <cols>
    <col min="1" max="1" width="6.109375" customWidth="1"/>
    <col min="2" max="2" width="8" customWidth="1"/>
    <col min="3" max="3" width="7.33203125" style="273" customWidth="1"/>
    <col min="4" max="4" width="8.6640625" style="46" customWidth="1"/>
    <col min="5" max="5" width="5.6640625" style="273" customWidth="1"/>
    <col min="6" max="6" width="7.5546875" style="46" bestFit="1" customWidth="1"/>
    <col min="7" max="7" width="5.6640625" style="273" customWidth="1"/>
    <col min="8" max="8" width="7.5546875" style="46" bestFit="1" customWidth="1"/>
    <col min="9" max="9" width="5" style="273" bestFit="1" customWidth="1"/>
    <col min="10" max="10" width="7.5546875" style="46" bestFit="1" customWidth="1"/>
    <col min="11" max="11" width="4.88671875" style="273" customWidth="1"/>
    <col min="12" max="12" width="7.5546875" style="46" bestFit="1" customWidth="1"/>
    <col min="13" max="13" width="4.109375" style="273" bestFit="1" customWidth="1"/>
    <col min="14" max="14" width="7.5546875" style="46" bestFit="1" customWidth="1"/>
    <col min="15" max="15" width="5" style="273" customWidth="1"/>
    <col min="16" max="16" width="6.44140625" style="46" customWidth="1"/>
    <col min="17" max="17" width="4.109375" style="273" bestFit="1" customWidth="1"/>
    <col min="18" max="18" width="5.6640625" style="46" customWidth="1"/>
    <col min="19" max="19" width="4.109375" style="273" bestFit="1" customWidth="1"/>
    <col min="20" max="20" width="7.5546875" style="46" bestFit="1" customWidth="1"/>
    <col min="21" max="21" width="6.6640625" style="273" customWidth="1"/>
    <col min="22" max="22" width="10.6640625" style="46" customWidth="1"/>
  </cols>
  <sheetData>
    <row r="1" spans="1:22" ht="27" customHeight="1" x14ac:dyDescent="0.3">
      <c r="A1" s="877">
        <v>100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8"/>
      <c r="T1" s="878"/>
      <c r="U1" s="878"/>
      <c r="V1" s="879"/>
    </row>
    <row r="2" spans="1:22" ht="19.8" x14ac:dyDescent="0.3">
      <c r="A2" s="890" t="s">
        <v>906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2"/>
    </row>
    <row r="3" spans="1:22" ht="21.75" customHeight="1" x14ac:dyDescent="0.3">
      <c r="A3" s="883" t="s">
        <v>622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5"/>
    </row>
    <row r="4" spans="1:22" x14ac:dyDescent="0.3">
      <c r="A4" s="886" t="s">
        <v>0</v>
      </c>
      <c r="B4" s="886" t="s">
        <v>1</v>
      </c>
      <c r="C4" s="888" t="s">
        <v>632</v>
      </c>
      <c r="D4" s="893"/>
      <c r="E4" s="893"/>
      <c r="F4" s="889"/>
      <c r="G4" s="888" t="s">
        <v>633</v>
      </c>
      <c r="H4" s="893"/>
      <c r="I4" s="893"/>
      <c r="J4" s="889"/>
      <c r="K4" s="888" t="s">
        <v>271</v>
      </c>
      <c r="L4" s="893"/>
      <c r="M4" s="893"/>
      <c r="N4" s="889"/>
      <c r="O4" s="888" t="s">
        <v>270</v>
      </c>
      <c r="P4" s="893"/>
      <c r="Q4" s="893"/>
      <c r="R4" s="889"/>
      <c r="S4" s="670" t="s">
        <v>634</v>
      </c>
      <c r="T4" s="888"/>
      <c r="U4" s="674" t="s">
        <v>635</v>
      </c>
      <c r="V4" s="674"/>
    </row>
    <row r="5" spans="1:22" ht="28.8" x14ac:dyDescent="0.3">
      <c r="A5" s="887"/>
      <c r="B5" s="887"/>
      <c r="C5" s="270" t="s">
        <v>636</v>
      </c>
      <c r="D5" s="22" t="s">
        <v>637</v>
      </c>
      <c r="E5" s="270" t="s">
        <v>638</v>
      </c>
      <c r="F5" s="22" t="s">
        <v>639</v>
      </c>
      <c r="G5" s="270" t="s">
        <v>636</v>
      </c>
      <c r="H5" s="22" t="s">
        <v>637</v>
      </c>
      <c r="I5" s="270" t="s">
        <v>638</v>
      </c>
      <c r="J5" s="22" t="s">
        <v>639</v>
      </c>
      <c r="K5" s="270" t="s">
        <v>636</v>
      </c>
      <c r="L5" s="22" t="s">
        <v>637</v>
      </c>
      <c r="M5" s="270" t="s">
        <v>638</v>
      </c>
      <c r="N5" s="22" t="s">
        <v>639</v>
      </c>
      <c r="O5" s="270" t="s">
        <v>636</v>
      </c>
      <c r="P5" s="22" t="s">
        <v>637</v>
      </c>
      <c r="Q5" s="270" t="s">
        <v>638</v>
      </c>
      <c r="R5" s="22" t="s">
        <v>639</v>
      </c>
      <c r="S5" s="270" t="s">
        <v>180</v>
      </c>
      <c r="T5" s="266" t="s">
        <v>181</v>
      </c>
      <c r="U5" s="270" t="s">
        <v>180</v>
      </c>
      <c r="V5" s="22" t="s">
        <v>181</v>
      </c>
    </row>
    <row r="6" spans="1:22" x14ac:dyDescent="0.3">
      <c r="A6" s="19">
        <v>1</v>
      </c>
      <c r="B6" s="19" t="s">
        <v>3</v>
      </c>
      <c r="C6" s="385">
        <v>390.93200000000002</v>
      </c>
      <c r="D6" s="23">
        <v>557.6703</v>
      </c>
      <c r="E6" s="385">
        <v>306.93200000000002</v>
      </c>
      <c r="F6" s="23">
        <v>220.96405999999999</v>
      </c>
      <c r="G6" s="385">
        <v>83.575999999999993</v>
      </c>
      <c r="H6" s="23">
        <v>428.49775</v>
      </c>
      <c r="I6" s="385">
        <v>70.575999999999993</v>
      </c>
      <c r="J6" s="23">
        <v>225.50555000000003</v>
      </c>
      <c r="K6" s="385">
        <v>43.61</v>
      </c>
      <c r="L6" s="23">
        <v>201.38330000000002</v>
      </c>
      <c r="M6" s="385">
        <v>41.61</v>
      </c>
      <c r="N6" s="23">
        <v>105.54239000000001</v>
      </c>
      <c r="O6" s="385">
        <v>8.6609999999999996</v>
      </c>
      <c r="P6" s="23">
        <v>6.5709999999999997</v>
      </c>
      <c r="Q6" s="385">
        <v>6</v>
      </c>
      <c r="R6" s="23">
        <v>0.98</v>
      </c>
      <c r="S6" s="385">
        <v>2</v>
      </c>
      <c r="T6" s="29">
        <v>3</v>
      </c>
      <c r="U6" s="271">
        <f>C6+E6+G6+I6+K6+M6+O6+Q6+S6</f>
        <v>953.89700000000005</v>
      </c>
      <c r="V6" s="28">
        <f>D6+F6+H6+J6+L6+N6+P6+R6+T6</f>
        <v>1750.1143500000001</v>
      </c>
    </row>
    <row r="7" spans="1:22" x14ac:dyDescent="0.3">
      <c r="A7" s="20">
        <v>2</v>
      </c>
      <c r="B7" s="20" t="s">
        <v>4</v>
      </c>
      <c r="C7" s="386">
        <v>368</v>
      </c>
      <c r="D7" s="24">
        <v>263.38014115551141</v>
      </c>
      <c r="E7" s="386">
        <v>263</v>
      </c>
      <c r="F7" s="24">
        <v>127.02447639617219</v>
      </c>
      <c r="G7" s="386">
        <v>52</v>
      </c>
      <c r="H7" s="24">
        <v>213.15730394762798</v>
      </c>
      <c r="I7" s="386">
        <v>29</v>
      </c>
      <c r="J7" s="24">
        <v>103.0990092768001</v>
      </c>
      <c r="K7" s="386">
        <v>12</v>
      </c>
      <c r="L7" s="24">
        <v>127.27674254697352</v>
      </c>
      <c r="M7" s="386">
        <v>7.5</v>
      </c>
      <c r="N7" s="24">
        <v>77.890652353366491</v>
      </c>
      <c r="O7" s="386">
        <v>8</v>
      </c>
      <c r="P7" s="24">
        <v>17.73</v>
      </c>
      <c r="Q7" s="386">
        <v>1</v>
      </c>
      <c r="R7" s="24">
        <v>2</v>
      </c>
      <c r="S7" s="386">
        <v>2</v>
      </c>
      <c r="T7" s="24">
        <v>2</v>
      </c>
      <c r="U7" s="385">
        <f t="shared" ref="U7:U32" si="0">C7+E7+G7+I7+K7+M7+O7+Q7+S7</f>
        <v>742.5</v>
      </c>
      <c r="V7" s="23">
        <f t="shared" ref="V7:V32" si="1">D7+F7+H7+J7+L7+N7+P7+R7+T7</f>
        <v>933.55832567645166</v>
      </c>
    </row>
    <row r="8" spans="1:22" x14ac:dyDescent="0.3">
      <c r="A8" s="20">
        <v>3</v>
      </c>
      <c r="B8" s="20" t="s">
        <v>5</v>
      </c>
      <c r="C8" s="386">
        <v>300</v>
      </c>
      <c r="D8" s="24">
        <v>250.35074118438999</v>
      </c>
      <c r="E8" s="386">
        <v>200</v>
      </c>
      <c r="F8" s="24">
        <v>99.561571290423984</v>
      </c>
      <c r="G8" s="386">
        <v>20</v>
      </c>
      <c r="H8" s="24">
        <v>137.44349244376289</v>
      </c>
      <c r="I8" s="386">
        <v>10.5</v>
      </c>
      <c r="J8" s="24">
        <v>1990</v>
      </c>
      <c r="K8" s="386">
        <v>8</v>
      </c>
      <c r="L8" s="24">
        <v>91.972603693617998</v>
      </c>
      <c r="M8" s="386">
        <v>4.5</v>
      </c>
      <c r="N8" s="24">
        <v>60.135189059416092</v>
      </c>
      <c r="O8" s="386">
        <v>0</v>
      </c>
      <c r="P8" s="24">
        <v>0</v>
      </c>
      <c r="Q8" s="386">
        <v>0</v>
      </c>
      <c r="R8" s="24">
        <v>0</v>
      </c>
      <c r="S8" s="386">
        <v>0</v>
      </c>
      <c r="T8" s="24">
        <v>0</v>
      </c>
      <c r="U8" s="386">
        <f t="shared" si="0"/>
        <v>543</v>
      </c>
      <c r="V8" s="24">
        <f t="shared" si="1"/>
        <v>2629.4635976716108</v>
      </c>
    </row>
    <row r="9" spans="1:22" x14ac:dyDescent="0.3">
      <c r="A9" s="20">
        <v>4</v>
      </c>
      <c r="B9" s="20" t="s">
        <v>6</v>
      </c>
      <c r="C9" s="386">
        <v>874.75599999999997</v>
      </c>
      <c r="D9" s="24">
        <v>1345.3044461930028</v>
      </c>
      <c r="E9" s="386">
        <v>303.72400000000005</v>
      </c>
      <c r="F9" s="24">
        <v>188.45223150192041</v>
      </c>
      <c r="G9" s="386">
        <v>149.36799999999999</v>
      </c>
      <c r="H9" s="24">
        <v>991.84573335543291</v>
      </c>
      <c r="I9" s="386">
        <v>56.988999999999997</v>
      </c>
      <c r="J9" s="24">
        <v>159.16886152126102</v>
      </c>
      <c r="K9" s="386">
        <v>49.385000000000005</v>
      </c>
      <c r="L9" s="24">
        <v>346.41865069540563</v>
      </c>
      <c r="M9" s="386">
        <v>37.506</v>
      </c>
      <c r="N9" s="24">
        <v>151.60908767439378</v>
      </c>
      <c r="O9" s="386">
        <v>6</v>
      </c>
      <c r="P9" s="24">
        <v>11</v>
      </c>
      <c r="Q9" s="386">
        <v>0</v>
      </c>
      <c r="R9" s="24">
        <v>0</v>
      </c>
      <c r="S9" s="386">
        <v>15</v>
      </c>
      <c r="T9" s="24">
        <v>106</v>
      </c>
      <c r="U9" s="386">
        <f t="shared" si="0"/>
        <v>1492.7280000000001</v>
      </c>
      <c r="V9" s="24">
        <f t="shared" si="1"/>
        <v>3299.7990109414163</v>
      </c>
    </row>
    <row r="10" spans="1:22" x14ac:dyDescent="0.3">
      <c r="A10" s="20">
        <v>5</v>
      </c>
      <c r="B10" s="20" t="s">
        <v>7</v>
      </c>
      <c r="C10" s="386">
        <v>380.84</v>
      </c>
      <c r="D10" s="24">
        <v>625.65114619300289</v>
      </c>
      <c r="E10" s="386">
        <v>209.208</v>
      </c>
      <c r="F10" s="24">
        <v>229.34369075096018</v>
      </c>
      <c r="G10" s="386">
        <v>49.217999999999996</v>
      </c>
      <c r="H10" s="24">
        <v>298.41193335543295</v>
      </c>
      <c r="I10" s="386">
        <v>46.378999999999998</v>
      </c>
      <c r="J10" s="24">
        <v>212.15438076063052</v>
      </c>
      <c r="K10" s="386">
        <v>15</v>
      </c>
      <c r="L10" s="24">
        <v>154.43862069540563</v>
      </c>
      <c r="M10" s="386">
        <v>15.879</v>
      </c>
      <c r="N10" s="24">
        <v>85.976023837196891</v>
      </c>
      <c r="O10" s="386">
        <v>2</v>
      </c>
      <c r="P10" s="24">
        <v>3</v>
      </c>
      <c r="Q10" s="386">
        <v>0</v>
      </c>
      <c r="R10" s="24">
        <v>0</v>
      </c>
      <c r="S10" s="386">
        <v>48</v>
      </c>
      <c r="T10" s="24">
        <v>223.82</v>
      </c>
      <c r="U10" s="386">
        <f t="shared" si="0"/>
        <v>766.524</v>
      </c>
      <c r="V10" s="24">
        <f t="shared" si="1"/>
        <v>1832.795795592629</v>
      </c>
    </row>
    <row r="11" spans="1:22" x14ac:dyDescent="0.3">
      <c r="A11" s="20">
        <v>6</v>
      </c>
      <c r="B11" s="20" t="s">
        <v>8</v>
      </c>
      <c r="C11" s="386">
        <v>370</v>
      </c>
      <c r="D11" s="24">
        <v>296.53114619300283</v>
      </c>
      <c r="E11" s="386">
        <v>300</v>
      </c>
      <c r="F11" s="24">
        <v>136.58294778329918</v>
      </c>
      <c r="G11" s="386">
        <v>116</v>
      </c>
      <c r="H11" s="24">
        <v>401.01817705856797</v>
      </c>
      <c r="I11" s="386">
        <v>15</v>
      </c>
      <c r="J11" s="24">
        <v>108.70132353488491</v>
      </c>
      <c r="K11" s="386">
        <v>12</v>
      </c>
      <c r="L11" s="24">
        <v>141.97912769440708</v>
      </c>
      <c r="M11" s="386">
        <v>13</v>
      </c>
      <c r="N11" s="24">
        <v>135.78626806626988</v>
      </c>
      <c r="O11" s="386">
        <v>0</v>
      </c>
      <c r="P11" s="24">
        <v>0</v>
      </c>
      <c r="Q11" s="386">
        <v>0</v>
      </c>
      <c r="R11" s="24">
        <v>0</v>
      </c>
      <c r="S11" s="386">
        <v>0</v>
      </c>
      <c r="T11" s="24">
        <v>0</v>
      </c>
      <c r="U11" s="386">
        <f t="shared" si="0"/>
        <v>826</v>
      </c>
      <c r="V11" s="24">
        <f t="shared" si="1"/>
        <v>1220.5989903304319</v>
      </c>
    </row>
    <row r="12" spans="1:22" x14ac:dyDescent="0.3">
      <c r="A12" s="20">
        <v>7</v>
      </c>
      <c r="B12" s="20" t="s">
        <v>9</v>
      </c>
      <c r="C12" s="386">
        <v>170</v>
      </c>
      <c r="D12" s="24">
        <v>96.531146193002812</v>
      </c>
      <c r="E12" s="386">
        <v>120</v>
      </c>
      <c r="F12" s="24">
        <v>55.933690750960196</v>
      </c>
      <c r="G12" s="386">
        <v>12</v>
      </c>
      <c r="H12" s="24">
        <v>84.481933355432943</v>
      </c>
      <c r="I12" s="386">
        <v>6</v>
      </c>
      <c r="J12" s="24">
        <v>48.964380760630512</v>
      </c>
      <c r="K12" s="386">
        <v>4</v>
      </c>
      <c r="L12" s="24">
        <v>60.108620695405641</v>
      </c>
      <c r="M12" s="386">
        <v>1.5</v>
      </c>
      <c r="N12" s="24">
        <v>34.9660238371969</v>
      </c>
      <c r="O12" s="386">
        <v>0</v>
      </c>
      <c r="P12" s="24">
        <v>0</v>
      </c>
      <c r="Q12" s="386">
        <v>0</v>
      </c>
      <c r="R12" s="24">
        <v>0</v>
      </c>
      <c r="S12" s="386">
        <v>0</v>
      </c>
      <c r="T12" s="24">
        <v>0</v>
      </c>
      <c r="U12" s="386">
        <f t="shared" si="0"/>
        <v>313.5</v>
      </c>
      <c r="V12" s="24">
        <f t="shared" si="1"/>
        <v>380.98579559262896</v>
      </c>
    </row>
    <row r="13" spans="1:22" x14ac:dyDescent="0.3">
      <c r="A13" s="20">
        <v>8</v>
      </c>
      <c r="B13" s="20" t="s">
        <v>10</v>
      </c>
      <c r="C13" s="386">
        <v>352</v>
      </c>
      <c r="D13" s="24">
        <v>228.02229238600563</v>
      </c>
      <c r="E13" s="386">
        <v>272</v>
      </c>
      <c r="F13" s="24">
        <v>124.27738150192039</v>
      </c>
      <c r="G13" s="386">
        <v>41</v>
      </c>
      <c r="H13" s="24">
        <v>201.93386671086589</v>
      </c>
      <c r="I13" s="386">
        <v>26.5</v>
      </c>
      <c r="J13" s="24">
        <v>109.33876152126103</v>
      </c>
      <c r="K13" s="386">
        <v>22</v>
      </c>
      <c r="L13" s="24">
        <v>153.62724139081129</v>
      </c>
      <c r="M13" s="386">
        <v>16.5</v>
      </c>
      <c r="N13" s="24">
        <v>79.592047674393797</v>
      </c>
      <c r="O13" s="386">
        <v>0</v>
      </c>
      <c r="P13" s="24">
        <v>0</v>
      </c>
      <c r="Q13" s="386">
        <v>0</v>
      </c>
      <c r="R13" s="24">
        <v>0</v>
      </c>
      <c r="S13" s="386">
        <v>3</v>
      </c>
      <c r="T13" s="24">
        <v>2</v>
      </c>
      <c r="U13" s="386">
        <f t="shared" si="0"/>
        <v>733</v>
      </c>
      <c r="V13" s="24">
        <f t="shared" si="1"/>
        <v>898.79159118525808</v>
      </c>
    </row>
    <row r="14" spans="1:22" x14ac:dyDescent="0.3">
      <c r="A14" s="20">
        <v>9</v>
      </c>
      <c r="B14" s="20" t="s">
        <v>11</v>
      </c>
      <c r="C14" s="386">
        <v>200</v>
      </c>
      <c r="D14" s="24">
        <v>160.35074118439007</v>
      </c>
      <c r="E14" s="386">
        <v>200</v>
      </c>
      <c r="F14" s="24">
        <v>99.561571290423984</v>
      </c>
      <c r="G14" s="386">
        <v>20</v>
      </c>
      <c r="H14" s="24">
        <v>137.44349244376289</v>
      </c>
      <c r="I14" s="386">
        <v>10.5</v>
      </c>
      <c r="J14" s="24">
        <v>79.649257032339193</v>
      </c>
      <c r="K14" s="386">
        <v>8</v>
      </c>
      <c r="L14" s="24">
        <v>91.972603693617998</v>
      </c>
      <c r="M14" s="386">
        <v>4.5</v>
      </c>
      <c r="N14" s="24">
        <v>60.135189059416092</v>
      </c>
      <c r="O14" s="386">
        <v>0</v>
      </c>
      <c r="P14" s="24">
        <v>0</v>
      </c>
      <c r="Q14" s="386">
        <v>0</v>
      </c>
      <c r="R14" s="24">
        <v>0</v>
      </c>
      <c r="S14" s="386">
        <v>0</v>
      </c>
      <c r="T14" s="24">
        <v>0</v>
      </c>
      <c r="U14" s="386">
        <f t="shared" si="0"/>
        <v>443</v>
      </c>
      <c r="V14" s="24">
        <f t="shared" si="1"/>
        <v>629.11285470395023</v>
      </c>
    </row>
    <row r="15" spans="1:22" x14ac:dyDescent="0.3">
      <c r="A15" s="20">
        <v>10</v>
      </c>
      <c r="B15" s="20" t="s">
        <v>12</v>
      </c>
      <c r="C15" s="386">
        <v>3381.0714999999996</v>
      </c>
      <c r="D15" s="24">
        <v>5885.3308735381715</v>
      </c>
      <c r="E15" s="386">
        <v>2348.8034000000007</v>
      </c>
      <c r="F15" s="24">
        <v>1810.776814209944</v>
      </c>
      <c r="G15" s="386">
        <v>856.79550000000006</v>
      </c>
      <c r="H15" s="24">
        <v>2909.1282621106816</v>
      </c>
      <c r="I15" s="386">
        <v>550.16759999999999</v>
      </c>
      <c r="J15" s="24">
        <v>1504.3189237447614</v>
      </c>
      <c r="K15" s="386">
        <v>228.35239999999999</v>
      </c>
      <c r="L15" s="24">
        <v>1607.7819104803004</v>
      </c>
      <c r="M15" s="386">
        <v>186.47340000000003</v>
      </c>
      <c r="N15" s="24">
        <v>669.99498375980681</v>
      </c>
      <c r="O15" s="386">
        <v>95.62700000000001</v>
      </c>
      <c r="P15" s="24">
        <v>207.50854000000004</v>
      </c>
      <c r="Q15" s="386">
        <v>47</v>
      </c>
      <c r="R15" s="24">
        <v>69.77000000000001</v>
      </c>
      <c r="S15" s="386">
        <v>197</v>
      </c>
      <c r="T15" s="24">
        <v>1009.1000000000001</v>
      </c>
      <c r="U15" s="386">
        <f t="shared" si="0"/>
        <v>7891.2908000000007</v>
      </c>
      <c r="V15" s="24">
        <f t="shared" si="1"/>
        <v>15673.710307843668</v>
      </c>
    </row>
    <row r="16" spans="1:22" x14ac:dyDescent="0.3">
      <c r="A16" s="20">
        <v>11</v>
      </c>
      <c r="B16" s="20" t="s">
        <v>13</v>
      </c>
      <c r="C16" s="386">
        <v>206</v>
      </c>
      <c r="D16" s="24">
        <v>111.30632163070733</v>
      </c>
      <c r="E16" s="386">
        <v>154.28</v>
      </c>
      <c r="F16" s="24">
        <v>74.452143010979057</v>
      </c>
      <c r="G16" s="386">
        <v>16</v>
      </c>
      <c r="H16" s="24">
        <v>97.378714396406011</v>
      </c>
      <c r="I16" s="386">
        <v>7.7099999999999991</v>
      </c>
      <c r="J16" s="24">
        <v>76.343812865497114</v>
      </c>
      <c r="K16" s="386">
        <v>8.56</v>
      </c>
      <c r="L16" s="24">
        <v>69.569314425284659</v>
      </c>
      <c r="M16" s="386">
        <v>5.79</v>
      </c>
      <c r="N16" s="24">
        <v>39.824628516169597</v>
      </c>
      <c r="O16" s="386">
        <v>0</v>
      </c>
      <c r="P16" s="24">
        <v>0</v>
      </c>
      <c r="Q16" s="386">
        <v>0</v>
      </c>
      <c r="R16" s="24">
        <v>0</v>
      </c>
      <c r="S16" s="386">
        <v>0</v>
      </c>
      <c r="T16" s="24">
        <v>0</v>
      </c>
      <c r="U16" s="386">
        <f t="shared" si="0"/>
        <v>398.34</v>
      </c>
      <c r="V16" s="24">
        <f t="shared" si="1"/>
        <v>468.87493484504375</v>
      </c>
    </row>
    <row r="17" spans="1:22" x14ac:dyDescent="0.3">
      <c r="A17" s="20">
        <v>12</v>
      </c>
      <c r="B17" s="20" t="s">
        <v>14</v>
      </c>
      <c r="C17" s="386">
        <v>300</v>
      </c>
      <c r="D17" s="24">
        <v>160.35074118439007</v>
      </c>
      <c r="E17" s="386">
        <v>200</v>
      </c>
      <c r="F17" s="24">
        <v>99.561571290423984</v>
      </c>
      <c r="G17" s="386">
        <v>30</v>
      </c>
      <c r="H17" s="24">
        <v>137.44349244376289</v>
      </c>
      <c r="I17" s="386">
        <v>12</v>
      </c>
      <c r="J17" s="24">
        <v>89.605414161381574</v>
      </c>
      <c r="K17" s="386">
        <v>8</v>
      </c>
      <c r="L17" s="24">
        <v>91.972603693617998</v>
      </c>
      <c r="M17" s="386">
        <v>4.5</v>
      </c>
      <c r="N17" s="24">
        <v>60.135189059416092</v>
      </c>
      <c r="O17" s="386">
        <v>0</v>
      </c>
      <c r="P17" s="24">
        <v>0</v>
      </c>
      <c r="Q17" s="386">
        <v>0</v>
      </c>
      <c r="R17" s="24">
        <v>0</v>
      </c>
      <c r="S17" s="386">
        <v>0</v>
      </c>
      <c r="T17" s="24">
        <v>0</v>
      </c>
      <c r="U17" s="386">
        <f t="shared" si="0"/>
        <v>554.5</v>
      </c>
      <c r="V17" s="24">
        <f t="shared" si="1"/>
        <v>639.06901183299271</v>
      </c>
    </row>
    <row r="18" spans="1:22" x14ac:dyDescent="0.3">
      <c r="A18" s="672" t="s">
        <v>126</v>
      </c>
      <c r="B18" s="673"/>
      <c r="C18" s="388">
        <f>SUM(C6:C17)</f>
        <v>7293.5995000000003</v>
      </c>
      <c r="D18" s="26">
        <f t="shared" ref="D18:T18" si="2">SUM(D6:D17)</f>
        <v>9980.7800370355781</v>
      </c>
      <c r="E18" s="388">
        <f t="shared" si="2"/>
        <v>4877.9474</v>
      </c>
      <c r="F18" s="26">
        <f t="shared" si="2"/>
        <v>3266.4921497774276</v>
      </c>
      <c r="G18" s="388">
        <f t="shared" si="2"/>
        <v>1445.9575</v>
      </c>
      <c r="H18" s="26">
        <f t="shared" si="2"/>
        <v>6038.1841516217373</v>
      </c>
      <c r="I18" s="388">
        <f t="shared" si="2"/>
        <v>841.32159999999999</v>
      </c>
      <c r="J18" s="26">
        <f t="shared" si="2"/>
        <v>4706.8496751794464</v>
      </c>
      <c r="K18" s="388">
        <f t="shared" si="2"/>
        <v>418.9074</v>
      </c>
      <c r="L18" s="26">
        <f t="shared" si="2"/>
        <v>3138.5013397048479</v>
      </c>
      <c r="M18" s="388">
        <f t="shared" si="2"/>
        <v>339.25840000000005</v>
      </c>
      <c r="N18" s="26">
        <f t="shared" si="2"/>
        <v>1561.5876728970425</v>
      </c>
      <c r="O18" s="388">
        <f t="shared" si="2"/>
        <v>120.28800000000001</v>
      </c>
      <c r="P18" s="26">
        <f t="shared" si="2"/>
        <v>245.80954000000003</v>
      </c>
      <c r="Q18" s="388">
        <f t="shared" si="2"/>
        <v>54</v>
      </c>
      <c r="R18" s="26">
        <f t="shared" si="2"/>
        <v>72.750000000000014</v>
      </c>
      <c r="S18" s="388">
        <f t="shared" si="2"/>
        <v>267</v>
      </c>
      <c r="T18" s="26">
        <f t="shared" si="2"/>
        <v>1345.92</v>
      </c>
      <c r="U18" s="388">
        <f t="shared" si="0"/>
        <v>15658.279800000002</v>
      </c>
      <c r="V18" s="26">
        <f t="shared" si="1"/>
        <v>30356.874566216073</v>
      </c>
    </row>
    <row r="19" spans="1:22" x14ac:dyDescent="0.3">
      <c r="A19" s="20">
        <v>1</v>
      </c>
      <c r="B19" s="20" t="s">
        <v>17</v>
      </c>
      <c r="C19" s="386">
        <v>421.30500000000001</v>
      </c>
      <c r="D19" s="24">
        <v>325.7999686367657</v>
      </c>
      <c r="E19" s="386">
        <v>307.30500000000001</v>
      </c>
      <c r="F19" s="24">
        <v>140.3697335252146</v>
      </c>
      <c r="G19" s="386">
        <v>54.627000000000002</v>
      </c>
      <c r="H19" s="24">
        <v>267.3073770585687</v>
      </c>
      <c r="I19" s="386">
        <v>42.127000000000002</v>
      </c>
      <c r="J19" s="24">
        <v>126.30516353488491</v>
      </c>
      <c r="K19" s="386">
        <v>44.61</v>
      </c>
      <c r="L19" s="24">
        <v>261.40419769440706</v>
      </c>
      <c r="M19" s="386">
        <v>39.11</v>
      </c>
      <c r="N19" s="24">
        <v>101.97663806627074</v>
      </c>
      <c r="O19" s="386">
        <v>7.6609999999999996</v>
      </c>
      <c r="P19" s="24">
        <v>9.5699900000000007</v>
      </c>
      <c r="Q19" s="386">
        <v>0</v>
      </c>
      <c r="R19" s="24">
        <v>0</v>
      </c>
      <c r="S19" s="386">
        <v>6</v>
      </c>
      <c r="T19" s="24">
        <v>9</v>
      </c>
      <c r="U19" s="386">
        <f t="shared" si="0"/>
        <v>922.74499999999989</v>
      </c>
      <c r="V19" s="24">
        <f t="shared" si="1"/>
        <v>1241.7330685161116</v>
      </c>
    </row>
    <row r="20" spans="1:22" x14ac:dyDescent="0.3">
      <c r="A20" s="20">
        <v>2</v>
      </c>
      <c r="B20" s="20" t="s">
        <v>36</v>
      </c>
      <c r="C20" s="386">
        <v>300</v>
      </c>
      <c r="D20" s="24">
        <v>160.35074118439007</v>
      </c>
      <c r="E20" s="386">
        <v>200</v>
      </c>
      <c r="F20" s="24">
        <v>99.561571290423984</v>
      </c>
      <c r="G20" s="386">
        <v>20</v>
      </c>
      <c r="H20" s="24">
        <v>137.44349244376289</v>
      </c>
      <c r="I20" s="386">
        <v>10.5</v>
      </c>
      <c r="J20" s="24">
        <v>79.649257032339193</v>
      </c>
      <c r="K20" s="386">
        <v>8</v>
      </c>
      <c r="L20" s="24">
        <v>91.972603693617998</v>
      </c>
      <c r="M20" s="386">
        <v>4.5</v>
      </c>
      <c r="N20" s="24">
        <v>60.135189059416092</v>
      </c>
      <c r="O20" s="386">
        <v>0</v>
      </c>
      <c r="P20" s="24">
        <v>0</v>
      </c>
      <c r="Q20" s="386">
        <v>0</v>
      </c>
      <c r="R20" s="24">
        <v>0</v>
      </c>
      <c r="S20" s="386">
        <v>0</v>
      </c>
      <c r="T20" s="24">
        <v>0</v>
      </c>
      <c r="U20" s="386">
        <f t="shared" si="0"/>
        <v>543</v>
      </c>
      <c r="V20" s="24">
        <f t="shared" si="1"/>
        <v>629.11285470395023</v>
      </c>
    </row>
    <row r="21" spans="1:22" x14ac:dyDescent="0.3">
      <c r="A21" s="20">
        <v>3</v>
      </c>
      <c r="B21" s="20" t="s">
        <v>18</v>
      </c>
      <c r="C21" s="386">
        <v>411</v>
      </c>
      <c r="D21" s="24">
        <v>290.10463863676569</v>
      </c>
      <c r="E21" s="386">
        <v>303</v>
      </c>
      <c r="F21" s="24">
        <v>131.7806335252146</v>
      </c>
      <c r="G21" s="386">
        <v>41</v>
      </c>
      <c r="H21" s="24">
        <v>235.47817705856869</v>
      </c>
      <c r="I21" s="386">
        <v>30.5</v>
      </c>
      <c r="J21" s="24">
        <v>124.81132353488491</v>
      </c>
      <c r="K21" s="386">
        <v>20</v>
      </c>
      <c r="L21" s="24">
        <v>177.29912769440708</v>
      </c>
      <c r="M21" s="386">
        <v>13</v>
      </c>
      <c r="N21" s="24">
        <v>85.236268066270739</v>
      </c>
      <c r="O21" s="386">
        <v>5</v>
      </c>
      <c r="P21" s="24">
        <v>11.73</v>
      </c>
      <c r="Q21" s="386">
        <v>0</v>
      </c>
      <c r="R21" s="24">
        <v>0</v>
      </c>
      <c r="S21" s="386">
        <v>1</v>
      </c>
      <c r="T21" s="24">
        <v>1</v>
      </c>
      <c r="U21" s="386">
        <f t="shared" si="0"/>
        <v>824.5</v>
      </c>
      <c r="V21" s="24">
        <f t="shared" si="1"/>
        <v>1057.4401685161117</v>
      </c>
    </row>
    <row r="22" spans="1:22" x14ac:dyDescent="0.3">
      <c r="A22" s="20">
        <v>4</v>
      </c>
      <c r="B22" s="20" t="s">
        <v>19</v>
      </c>
      <c r="C22" s="386">
        <v>425</v>
      </c>
      <c r="D22" s="24">
        <v>319.34463863676569</v>
      </c>
      <c r="E22" s="386">
        <v>298</v>
      </c>
      <c r="F22" s="24">
        <v>137.44063352521459</v>
      </c>
      <c r="G22" s="386">
        <v>40</v>
      </c>
      <c r="H22" s="24">
        <v>234.88817705856869</v>
      </c>
      <c r="I22" s="386">
        <v>27.5</v>
      </c>
      <c r="J22" s="24">
        <v>124.46132353488491</v>
      </c>
      <c r="K22" s="386">
        <v>20</v>
      </c>
      <c r="L22" s="24">
        <v>185.03912769440709</v>
      </c>
      <c r="M22" s="386">
        <v>14.5</v>
      </c>
      <c r="N22" s="24">
        <v>84.366268066270734</v>
      </c>
      <c r="O22" s="386">
        <v>3</v>
      </c>
      <c r="P22" s="24">
        <v>6</v>
      </c>
      <c r="Q22" s="386">
        <v>0</v>
      </c>
      <c r="R22" s="24">
        <v>0</v>
      </c>
      <c r="S22" s="386">
        <v>3</v>
      </c>
      <c r="T22" s="24">
        <v>2</v>
      </c>
      <c r="U22" s="386">
        <f t="shared" si="0"/>
        <v>831</v>
      </c>
      <c r="V22" s="24">
        <f t="shared" si="1"/>
        <v>1093.5401685161116</v>
      </c>
    </row>
    <row r="23" spans="1:22" x14ac:dyDescent="0.3">
      <c r="A23" s="20">
        <v>5</v>
      </c>
      <c r="B23" s="20" t="s">
        <v>20</v>
      </c>
      <c r="C23" s="386">
        <v>200</v>
      </c>
      <c r="D23" s="24">
        <v>250</v>
      </c>
      <c r="E23" s="386">
        <v>160</v>
      </c>
      <c r="F23" s="24">
        <v>59.736942774254395</v>
      </c>
      <c r="G23" s="386">
        <v>10</v>
      </c>
      <c r="H23" s="24">
        <v>114.53624370313575</v>
      </c>
      <c r="I23" s="386">
        <v>7.5</v>
      </c>
      <c r="J23" s="24">
        <v>650</v>
      </c>
      <c r="K23" s="386">
        <v>6</v>
      </c>
      <c r="L23" s="24">
        <v>81.870506999001435</v>
      </c>
      <c r="M23" s="386">
        <v>3</v>
      </c>
      <c r="N23" s="24">
        <v>40.820244229073836</v>
      </c>
      <c r="O23" s="386">
        <v>0</v>
      </c>
      <c r="P23" s="24">
        <v>0</v>
      </c>
      <c r="Q23" s="386">
        <v>0</v>
      </c>
      <c r="R23" s="24">
        <v>0</v>
      </c>
      <c r="S23" s="386">
        <v>0</v>
      </c>
      <c r="T23" s="24">
        <v>0</v>
      </c>
      <c r="U23" s="386">
        <f t="shared" si="0"/>
        <v>386.5</v>
      </c>
      <c r="V23" s="24">
        <f t="shared" si="1"/>
        <v>1196.9639377054652</v>
      </c>
    </row>
    <row r="24" spans="1:22" x14ac:dyDescent="0.3">
      <c r="A24" s="20">
        <v>6</v>
      </c>
      <c r="B24" s="20" t="s">
        <v>21</v>
      </c>
      <c r="C24" s="386">
        <v>300</v>
      </c>
      <c r="D24" s="24">
        <v>1500</v>
      </c>
      <c r="E24" s="386">
        <v>200</v>
      </c>
      <c r="F24" s="24">
        <v>99.561571290423984</v>
      </c>
      <c r="G24" s="386">
        <v>20</v>
      </c>
      <c r="H24" s="24">
        <v>900</v>
      </c>
      <c r="I24" s="386">
        <v>7.5</v>
      </c>
      <c r="J24" s="24">
        <v>89.605414161381574</v>
      </c>
      <c r="K24" s="386">
        <v>8</v>
      </c>
      <c r="L24" s="24">
        <v>91.972603693617998</v>
      </c>
      <c r="M24" s="386">
        <v>4.5</v>
      </c>
      <c r="N24" s="24">
        <v>70.135189059416106</v>
      </c>
      <c r="O24" s="386">
        <v>0</v>
      </c>
      <c r="P24" s="24">
        <v>0</v>
      </c>
      <c r="Q24" s="386">
        <v>0</v>
      </c>
      <c r="R24" s="24">
        <v>0</v>
      </c>
      <c r="S24" s="386">
        <v>0</v>
      </c>
      <c r="T24" s="24">
        <v>0</v>
      </c>
      <c r="U24" s="386">
        <f t="shared" si="0"/>
        <v>540</v>
      </c>
      <c r="V24" s="24">
        <f t="shared" si="1"/>
        <v>2751.2747782048395</v>
      </c>
    </row>
    <row r="25" spans="1:22" x14ac:dyDescent="0.3">
      <c r="A25" s="20">
        <v>7</v>
      </c>
      <c r="B25" s="20" t="s">
        <v>22</v>
      </c>
      <c r="C25" s="386">
        <v>1600</v>
      </c>
      <c r="D25" s="24">
        <v>700</v>
      </c>
      <c r="E25" s="386">
        <v>120</v>
      </c>
      <c r="F25" s="24">
        <v>55.933690750960196</v>
      </c>
      <c r="G25" s="386">
        <v>12</v>
      </c>
      <c r="H25" s="24">
        <v>84.481933355432929</v>
      </c>
      <c r="I25" s="386">
        <v>5.9999999999999991</v>
      </c>
      <c r="J25" s="24">
        <v>48.964380760630519</v>
      </c>
      <c r="K25" s="386">
        <v>6</v>
      </c>
      <c r="L25" s="24">
        <v>60.108620695405634</v>
      </c>
      <c r="M25" s="386">
        <v>2.9999999999999996</v>
      </c>
      <c r="N25" s="24">
        <v>34.9660238371969</v>
      </c>
      <c r="O25" s="386">
        <v>0</v>
      </c>
      <c r="P25" s="24">
        <v>0</v>
      </c>
      <c r="Q25" s="386">
        <v>0</v>
      </c>
      <c r="R25" s="24">
        <v>0</v>
      </c>
      <c r="S25" s="386">
        <v>0</v>
      </c>
      <c r="T25" s="24">
        <v>0</v>
      </c>
      <c r="U25" s="386">
        <f t="shared" si="0"/>
        <v>1747</v>
      </c>
      <c r="V25" s="24">
        <f t="shared" si="1"/>
        <v>984.45464939962619</v>
      </c>
    </row>
    <row r="26" spans="1:22" x14ac:dyDescent="0.3">
      <c r="A26" s="20">
        <v>8</v>
      </c>
      <c r="B26" s="20" t="s">
        <v>23</v>
      </c>
      <c r="C26" s="386">
        <v>200</v>
      </c>
      <c r="D26" s="24">
        <v>160.35074118439007</v>
      </c>
      <c r="E26" s="386">
        <v>200</v>
      </c>
      <c r="F26" s="24">
        <v>99.561571290423984</v>
      </c>
      <c r="G26" s="386">
        <v>20</v>
      </c>
      <c r="H26" s="24">
        <v>137.44349244376289</v>
      </c>
      <c r="I26" s="386">
        <v>10.5</v>
      </c>
      <c r="J26" s="24">
        <v>79.649257032339193</v>
      </c>
      <c r="K26" s="386">
        <v>8</v>
      </c>
      <c r="L26" s="24">
        <v>91.972603693617998</v>
      </c>
      <c r="M26" s="386">
        <v>4.5</v>
      </c>
      <c r="N26" s="24">
        <v>60.135189059416092</v>
      </c>
      <c r="O26" s="386">
        <v>0</v>
      </c>
      <c r="P26" s="24">
        <v>0</v>
      </c>
      <c r="Q26" s="386">
        <v>0</v>
      </c>
      <c r="R26" s="24">
        <v>0</v>
      </c>
      <c r="S26" s="386">
        <v>0</v>
      </c>
      <c r="T26" s="24">
        <v>0</v>
      </c>
      <c r="U26" s="386">
        <f t="shared" si="0"/>
        <v>443</v>
      </c>
      <c r="V26" s="24">
        <f t="shared" si="1"/>
        <v>629.11285470395023</v>
      </c>
    </row>
    <row r="27" spans="1:22" x14ac:dyDescent="0.3">
      <c r="A27" s="672" t="s">
        <v>127</v>
      </c>
      <c r="B27" s="673"/>
      <c r="C27" s="388">
        <f>SUM(C19:C26)</f>
        <v>3857.3050000000003</v>
      </c>
      <c r="D27" s="26">
        <f t="shared" ref="D27:T27" si="3">SUM(D19:D26)</f>
        <v>3705.9507282790773</v>
      </c>
      <c r="E27" s="388">
        <f t="shared" si="3"/>
        <v>1788.3050000000001</v>
      </c>
      <c r="F27" s="26">
        <f t="shared" si="3"/>
        <v>823.94634797213041</v>
      </c>
      <c r="G27" s="388">
        <f t="shared" si="3"/>
        <v>217.62700000000001</v>
      </c>
      <c r="H27" s="26">
        <f t="shared" si="3"/>
        <v>2111.5788931218003</v>
      </c>
      <c r="I27" s="388">
        <f t="shared" si="3"/>
        <v>142.12700000000001</v>
      </c>
      <c r="J27" s="26">
        <f t="shared" si="3"/>
        <v>1323.4461195913452</v>
      </c>
      <c r="K27" s="388">
        <f t="shared" si="3"/>
        <v>120.61</v>
      </c>
      <c r="L27" s="26">
        <f t="shared" si="3"/>
        <v>1041.6393918584822</v>
      </c>
      <c r="M27" s="388">
        <f t="shared" si="3"/>
        <v>86.11</v>
      </c>
      <c r="N27" s="26">
        <f t="shared" si="3"/>
        <v>537.7710094433312</v>
      </c>
      <c r="O27" s="388">
        <f t="shared" si="3"/>
        <v>15.661</v>
      </c>
      <c r="P27" s="26">
        <f t="shared" si="3"/>
        <v>27.299990000000001</v>
      </c>
      <c r="Q27" s="388">
        <f t="shared" si="3"/>
        <v>0</v>
      </c>
      <c r="R27" s="26">
        <f t="shared" si="3"/>
        <v>0</v>
      </c>
      <c r="S27" s="388">
        <f t="shared" si="3"/>
        <v>10</v>
      </c>
      <c r="T27" s="26">
        <f t="shared" si="3"/>
        <v>12</v>
      </c>
      <c r="U27" s="388">
        <f t="shared" si="0"/>
        <v>6237.7450000000008</v>
      </c>
      <c r="V27" s="26">
        <f t="shared" si="1"/>
        <v>9583.6324802661675</v>
      </c>
    </row>
    <row r="28" spans="1:22" x14ac:dyDescent="0.3">
      <c r="A28" s="20">
        <v>1</v>
      </c>
      <c r="B28" s="20" t="s">
        <v>25</v>
      </c>
      <c r="C28" s="387">
        <v>1451.192</v>
      </c>
      <c r="D28" s="389">
        <v>1628.1080797345198</v>
      </c>
      <c r="E28" s="387">
        <v>928.90700000000004</v>
      </c>
      <c r="F28" s="389">
        <v>585.66397864905275</v>
      </c>
      <c r="G28" s="387">
        <v>236.72600000000003</v>
      </c>
      <c r="H28" s="389">
        <v>1267.0568750189641</v>
      </c>
      <c r="I28" s="387">
        <v>178.93800000000005</v>
      </c>
      <c r="J28" s="389">
        <v>539.99467610185263</v>
      </c>
      <c r="K28" s="387">
        <v>137.328</v>
      </c>
      <c r="L28" s="389">
        <v>758.55761463319038</v>
      </c>
      <c r="M28" s="387">
        <v>122.828</v>
      </c>
      <c r="N28" s="389">
        <v>279.24260514906643</v>
      </c>
      <c r="O28" s="387">
        <v>23.643999999999998</v>
      </c>
      <c r="P28" s="389">
        <v>28.264519999999997</v>
      </c>
      <c r="Q28" s="387">
        <v>5</v>
      </c>
      <c r="R28" s="389">
        <v>0.95</v>
      </c>
      <c r="S28" s="387">
        <v>6</v>
      </c>
      <c r="T28" s="389">
        <v>12</v>
      </c>
      <c r="U28" s="386">
        <f t="shared" si="0"/>
        <v>3090.5630000000001</v>
      </c>
      <c r="V28" s="24">
        <f t="shared" si="1"/>
        <v>5099.838349286646</v>
      </c>
    </row>
    <row r="29" spans="1:22" x14ac:dyDescent="0.3">
      <c r="A29" s="672" t="s">
        <v>178</v>
      </c>
      <c r="B29" s="673"/>
      <c r="C29" s="388">
        <f>C28</f>
        <v>1451.192</v>
      </c>
      <c r="D29" s="26">
        <f t="shared" ref="D29:T29" si="4">D28</f>
        <v>1628.1080797345198</v>
      </c>
      <c r="E29" s="388">
        <f t="shared" si="4"/>
        <v>928.90700000000004</v>
      </c>
      <c r="F29" s="26">
        <f t="shared" si="4"/>
        <v>585.66397864905275</v>
      </c>
      <c r="G29" s="388">
        <f t="shared" si="4"/>
        <v>236.72600000000003</v>
      </c>
      <c r="H29" s="26">
        <f t="shared" si="4"/>
        <v>1267.0568750189641</v>
      </c>
      <c r="I29" s="388">
        <f t="shared" si="4"/>
        <v>178.93800000000005</v>
      </c>
      <c r="J29" s="26">
        <f t="shared" si="4"/>
        <v>539.99467610185263</v>
      </c>
      <c r="K29" s="388">
        <f t="shared" si="4"/>
        <v>137.328</v>
      </c>
      <c r="L29" s="26">
        <f t="shared" si="4"/>
        <v>758.55761463319038</v>
      </c>
      <c r="M29" s="388">
        <f t="shared" si="4"/>
        <v>122.828</v>
      </c>
      <c r="N29" s="26">
        <f t="shared" si="4"/>
        <v>279.24260514906643</v>
      </c>
      <c r="O29" s="388">
        <f t="shared" si="4"/>
        <v>23.643999999999998</v>
      </c>
      <c r="P29" s="26">
        <f t="shared" si="4"/>
        <v>28.264519999999997</v>
      </c>
      <c r="Q29" s="388">
        <f t="shared" si="4"/>
        <v>5</v>
      </c>
      <c r="R29" s="26">
        <f t="shared" si="4"/>
        <v>0.95</v>
      </c>
      <c r="S29" s="388">
        <f t="shared" si="4"/>
        <v>6</v>
      </c>
      <c r="T29" s="26">
        <f t="shared" si="4"/>
        <v>12</v>
      </c>
      <c r="U29" s="388">
        <f t="shared" si="0"/>
        <v>3090.5630000000001</v>
      </c>
      <c r="V29" s="26">
        <f t="shared" si="1"/>
        <v>5099.838349286646</v>
      </c>
    </row>
    <row r="30" spans="1:22" x14ac:dyDescent="0.3">
      <c r="A30" s="20">
        <v>1</v>
      </c>
      <c r="B30" s="20" t="s">
        <v>27</v>
      </c>
      <c r="C30" s="386">
        <v>577.61700000000008</v>
      </c>
      <c r="D30" s="24">
        <v>829.02084748125435</v>
      </c>
      <c r="E30" s="386">
        <v>243.22700000000003</v>
      </c>
      <c r="F30" s="24">
        <v>221.60266425808476</v>
      </c>
      <c r="G30" s="386">
        <v>136.93099999999998</v>
      </c>
      <c r="H30" s="24">
        <v>341.47549874062719</v>
      </c>
      <c r="I30" s="386">
        <v>107.983</v>
      </c>
      <c r="J30" s="24">
        <v>191.34991425808479</v>
      </c>
      <c r="K30" s="386">
        <v>40.102600000000002</v>
      </c>
      <c r="L30" s="24">
        <v>143.15140621236372</v>
      </c>
      <c r="M30" s="386">
        <v>30.280599999999996</v>
      </c>
      <c r="N30" s="24">
        <v>56.774136971956068</v>
      </c>
      <c r="O30" s="386">
        <v>43</v>
      </c>
      <c r="P30" s="24">
        <v>91.120000000000033</v>
      </c>
      <c r="Q30" s="386">
        <v>25</v>
      </c>
      <c r="R30" s="24">
        <v>16.62</v>
      </c>
      <c r="S30" s="386">
        <v>47</v>
      </c>
      <c r="T30" s="24">
        <v>243.99999999999997</v>
      </c>
      <c r="U30" s="386">
        <f t="shared" si="0"/>
        <v>1251.1412</v>
      </c>
      <c r="V30" s="24">
        <f t="shared" si="1"/>
        <v>2135.1144679223707</v>
      </c>
    </row>
    <row r="31" spans="1:22" x14ac:dyDescent="0.3">
      <c r="A31" s="672" t="s">
        <v>179</v>
      </c>
      <c r="B31" s="673"/>
      <c r="C31" s="388">
        <f t="shared" ref="C31:T31" si="5">C30</f>
        <v>577.61700000000008</v>
      </c>
      <c r="D31" s="26">
        <f t="shared" si="5"/>
        <v>829.02084748125435</v>
      </c>
      <c r="E31" s="388">
        <f t="shared" si="5"/>
        <v>243.22700000000003</v>
      </c>
      <c r="F31" s="26">
        <f t="shared" si="5"/>
        <v>221.60266425808476</v>
      </c>
      <c r="G31" s="388">
        <f t="shared" si="5"/>
        <v>136.93099999999998</v>
      </c>
      <c r="H31" s="26">
        <f t="shared" si="5"/>
        <v>341.47549874062719</v>
      </c>
      <c r="I31" s="388">
        <f t="shared" si="5"/>
        <v>107.983</v>
      </c>
      <c r="J31" s="26">
        <f t="shared" si="5"/>
        <v>191.34991425808479</v>
      </c>
      <c r="K31" s="388">
        <f t="shared" si="5"/>
        <v>40.102600000000002</v>
      </c>
      <c r="L31" s="26">
        <f t="shared" si="5"/>
        <v>143.15140621236372</v>
      </c>
      <c r="M31" s="388">
        <f t="shared" si="5"/>
        <v>30.280599999999996</v>
      </c>
      <c r="N31" s="26">
        <f t="shared" si="5"/>
        <v>56.774136971956068</v>
      </c>
      <c r="O31" s="388">
        <f t="shared" si="5"/>
        <v>43</v>
      </c>
      <c r="P31" s="26">
        <f t="shared" si="5"/>
        <v>91.120000000000033</v>
      </c>
      <c r="Q31" s="388">
        <f t="shared" si="5"/>
        <v>25</v>
      </c>
      <c r="R31" s="26">
        <f t="shared" si="5"/>
        <v>16.62</v>
      </c>
      <c r="S31" s="388">
        <f t="shared" si="5"/>
        <v>47</v>
      </c>
      <c r="T31" s="26">
        <f t="shared" si="5"/>
        <v>243.99999999999997</v>
      </c>
      <c r="U31" s="388">
        <f t="shared" si="0"/>
        <v>1251.1412</v>
      </c>
      <c r="V31" s="26">
        <f t="shared" si="1"/>
        <v>2135.1144679223707</v>
      </c>
    </row>
    <row r="32" spans="1:22" x14ac:dyDescent="0.3">
      <c r="A32" s="672" t="s">
        <v>132</v>
      </c>
      <c r="B32" s="673"/>
      <c r="C32" s="388">
        <f>C18+C27+C29+C31</f>
        <v>13179.7135</v>
      </c>
      <c r="D32" s="26">
        <f t="shared" ref="D32:T32" si="6">D18+D27+D29+D31</f>
        <v>16143.85969253043</v>
      </c>
      <c r="E32" s="388">
        <f t="shared" si="6"/>
        <v>7838.3864000000003</v>
      </c>
      <c r="F32" s="26">
        <f t="shared" si="6"/>
        <v>4897.7051406566952</v>
      </c>
      <c r="G32" s="388">
        <f t="shared" si="6"/>
        <v>2037.2415000000001</v>
      </c>
      <c r="H32" s="26">
        <f t="shared" si="6"/>
        <v>9758.2954185031285</v>
      </c>
      <c r="I32" s="388">
        <f t="shared" si="6"/>
        <v>1270.3696</v>
      </c>
      <c r="J32" s="26">
        <f t="shared" si="6"/>
        <v>6761.6403851307296</v>
      </c>
      <c r="K32" s="388">
        <f t="shared" si="6"/>
        <v>716.94799999999998</v>
      </c>
      <c r="L32" s="26">
        <f t="shared" si="6"/>
        <v>5081.8497524088834</v>
      </c>
      <c r="M32" s="388">
        <f t="shared" si="6"/>
        <v>578.47700000000009</v>
      </c>
      <c r="N32" s="26">
        <f t="shared" si="6"/>
        <v>2435.3754244613965</v>
      </c>
      <c r="O32" s="388">
        <f t="shared" si="6"/>
        <v>202.59300000000002</v>
      </c>
      <c r="P32" s="26">
        <f t="shared" si="6"/>
        <v>392.49405000000002</v>
      </c>
      <c r="Q32" s="388">
        <f t="shared" si="6"/>
        <v>84</v>
      </c>
      <c r="R32" s="26">
        <f t="shared" si="6"/>
        <v>90.320000000000022</v>
      </c>
      <c r="S32" s="388">
        <f t="shared" si="6"/>
        <v>330</v>
      </c>
      <c r="T32" s="26">
        <f t="shared" si="6"/>
        <v>1613.92</v>
      </c>
      <c r="U32" s="388">
        <f t="shared" si="0"/>
        <v>26237.729000000003</v>
      </c>
      <c r="V32" s="26">
        <f t="shared" si="1"/>
        <v>47175.459863691263</v>
      </c>
    </row>
  </sheetData>
  <mergeCells count="16">
    <mergeCell ref="A32:B32"/>
    <mergeCell ref="A1:V1"/>
    <mergeCell ref="A2:V2"/>
    <mergeCell ref="A3:V3"/>
    <mergeCell ref="A4:A5"/>
    <mergeCell ref="B4:B5"/>
    <mergeCell ref="C4:F4"/>
    <mergeCell ref="G4:J4"/>
    <mergeCell ref="K4:N4"/>
    <mergeCell ref="O4:R4"/>
    <mergeCell ref="S4:T4"/>
    <mergeCell ref="U4:V4"/>
    <mergeCell ref="A18:B18"/>
    <mergeCell ref="A27:B27"/>
    <mergeCell ref="A29:B29"/>
    <mergeCell ref="A31:B31"/>
  </mergeCells>
  <pageMargins left="0.65" right="0.25" top="0.75" bottom="0.75" header="0.3" footer="0.3"/>
  <pageSetup paperSize="9" scale="9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rgb="FF00B050"/>
  </sheetPr>
  <dimension ref="A1:T32"/>
  <sheetViews>
    <sheetView workbookViewId="0">
      <selection sqref="A1:T1"/>
    </sheetView>
  </sheetViews>
  <sheetFormatPr defaultRowHeight="14.4" x14ac:dyDescent="0.3"/>
  <cols>
    <col min="1" max="1" width="6" customWidth="1"/>
    <col min="2" max="2" width="8.5546875" customWidth="1"/>
    <col min="3" max="3" width="5.44140625" style="273" customWidth="1"/>
    <col min="4" max="4" width="7.6640625" style="46" customWidth="1"/>
    <col min="5" max="5" width="6.44140625" style="273" customWidth="1"/>
    <col min="6" max="6" width="9.109375" style="46"/>
    <col min="7" max="7" width="6.109375" style="273" customWidth="1"/>
    <col min="8" max="8" width="9.109375" style="46"/>
    <col min="9" max="9" width="5.44140625" style="273" customWidth="1"/>
    <col min="10" max="10" width="7.88671875" style="46" customWidth="1"/>
    <col min="11" max="11" width="6.88671875" style="273" customWidth="1"/>
    <col min="12" max="12" width="10.6640625" style="46" customWidth="1"/>
    <col min="13" max="13" width="6.44140625" style="273" customWidth="1"/>
    <col min="14" max="14" width="9.109375" style="46"/>
    <col min="15" max="15" width="7.6640625" style="273" customWidth="1"/>
    <col min="16" max="16" width="9.109375" style="46"/>
    <col min="17" max="17" width="5" style="273" bestFit="1" customWidth="1"/>
    <col min="18" max="18" width="9.109375" style="46"/>
    <col min="19" max="19" width="6" style="273" bestFit="1" customWidth="1"/>
    <col min="20" max="20" width="9" style="46" bestFit="1" customWidth="1"/>
  </cols>
  <sheetData>
    <row r="1" spans="1:20" ht="32.25" customHeight="1" x14ac:dyDescent="0.3">
      <c r="A1" s="877">
        <v>101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8"/>
      <c r="T1" s="879"/>
    </row>
    <row r="2" spans="1:20" ht="26.25" customHeight="1" x14ac:dyDescent="0.35">
      <c r="A2" s="894" t="s">
        <v>907</v>
      </c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6"/>
    </row>
    <row r="3" spans="1:20" ht="27" customHeight="1" x14ac:dyDescent="0.3">
      <c r="A3" s="883" t="s">
        <v>622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5"/>
    </row>
    <row r="4" spans="1:20" ht="33" customHeight="1" x14ac:dyDescent="0.3">
      <c r="A4" s="886" t="s">
        <v>0</v>
      </c>
      <c r="B4" s="886" t="s">
        <v>1</v>
      </c>
      <c r="C4" s="888" t="s">
        <v>640</v>
      </c>
      <c r="D4" s="889"/>
      <c r="E4" s="888" t="s">
        <v>641</v>
      </c>
      <c r="F4" s="889"/>
      <c r="G4" s="888" t="s">
        <v>642</v>
      </c>
      <c r="H4" s="889"/>
      <c r="I4" s="888" t="s">
        <v>643</v>
      </c>
      <c r="J4" s="889"/>
      <c r="K4" s="888" t="s">
        <v>644</v>
      </c>
      <c r="L4" s="889"/>
      <c r="M4" s="888" t="s">
        <v>645</v>
      </c>
      <c r="N4" s="889"/>
      <c r="O4" s="888" t="s">
        <v>646</v>
      </c>
      <c r="P4" s="889"/>
      <c r="Q4" s="875" t="s">
        <v>647</v>
      </c>
      <c r="R4" s="897"/>
      <c r="S4" s="875" t="s">
        <v>186</v>
      </c>
      <c r="T4" s="876"/>
    </row>
    <row r="5" spans="1:20" x14ac:dyDescent="0.3">
      <c r="A5" s="887"/>
      <c r="B5" s="887"/>
      <c r="C5" s="270" t="s">
        <v>180</v>
      </c>
      <c r="D5" s="22" t="s">
        <v>181</v>
      </c>
      <c r="E5" s="270" t="s">
        <v>180</v>
      </c>
      <c r="F5" s="22" t="s">
        <v>181</v>
      </c>
      <c r="G5" s="270" t="s">
        <v>180</v>
      </c>
      <c r="H5" s="22" t="s">
        <v>181</v>
      </c>
      <c r="I5" s="270" t="s">
        <v>180</v>
      </c>
      <c r="J5" s="22" t="s">
        <v>181</v>
      </c>
      <c r="K5" s="270" t="s">
        <v>180</v>
      </c>
      <c r="L5" s="22" t="s">
        <v>181</v>
      </c>
      <c r="M5" s="270" t="s">
        <v>180</v>
      </c>
      <c r="N5" s="22" t="s">
        <v>181</v>
      </c>
      <c r="O5" s="270" t="s">
        <v>180</v>
      </c>
      <c r="P5" s="22" t="s">
        <v>181</v>
      </c>
      <c r="Q5" s="270" t="s">
        <v>180</v>
      </c>
      <c r="R5" s="266" t="s">
        <v>181</v>
      </c>
      <c r="S5" s="270" t="s">
        <v>180</v>
      </c>
      <c r="T5" s="143" t="s">
        <v>182</v>
      </c>
    </row>
    <row r="6" spans="1:20" x14ac:dyDescent="0.3">
      <c r="A6" s="267">
        <v>1</v>
      </c>
      <c r="B6" s="268" t="s">
        <v>3</v>
      </c>
      <c r="C6" s="387">
        <v>0</v>
      </c>
      <c r="D6" s="389">
        <v>0</v>
      </c>
      <c r="E6" s="387">
        <v>13</v>
      </c>
      <c r="F6" s="389">
        <v>207.01598872274545</v>
      </c>
      <c r="G6" s="387">
        <v>17</v>
      </c>
      <c r="H6" s="389">
        <v>441.17900120495602</v>
      </c>
      <c r="I6" s="387">
        <v>5</v>
      </c>
      <c r="J6" s="389">
        <v>11.744289500497947</v>
      </c>
      <c r="K6" s="387">
        <v>6</v>
      </c>
      <c r="L6" s="389">
        <v>12.66875880134072</v>
      </c>
      <c r="M6" s="387">
        <v>17</v>
      </c>
      <c r="N6" s="389">
        <v>67.603125374422092</v>
      </c>
      <c r="O6" s="391">
        <v>684</v>
      </c>
      <c r="P6" s="269">
        <v>896.57</v>
      </c>
      <c r="Q6" s="391">
        <f>C6+E6+G6+I6+K6+M6</f>
        <v>58</v>
      </c>
      <c r="R6" s="269">
        <f>D6+F6+H6+J6+L6+N6</f>
        <v>740.21116360396229</v>
      </c>
      <c r="S6" s="271">
        <f>'Agri Target'!W6+'MSME Target'!U6+'OPS Target'!Q6</f>
        <v>1278.7476000000001</v>
      </c>
      <c r="T6" s="271">
        <f>'Agri Target'!X6+'MSME Target'!V6+'OPS Target'!R6</f>
        <v>2760.9070821042283</v>
      </c>
    </row>
    <row r="7" spans="1:20" x14ac:dyDescent="0.3">
      <c r="A7" s="19">
        <v>2</v>
      </c>
      <c r="B7" s="19" t="s">
        <v>4</v>
      </c>
      <c r="C7" s="387">
        <v>0</v>
      </c>
      <c r="D7" s="389">
        <v>0</v>
      </c>
      <c r="E7" s="387">
        <v>14</v>
      </c>
      <c r="F7" s="389">
        <v>74.202895808555013</v>
      </c>
      <c r="G7" s="387">
        <v>19</v>
      </c>
      <c r="H7" s="389">
        <v>167.0348016012835</v>
      </c>
      <c r="I7" s="387">
        <v>10</v>
      </c>
      <c r="J7" s="389">
        <v>8.0215488873061176</v>
      </c>
      <c r="K7" s="387">
        <v>10</v>
      </c>
      <c r="L7" s="389">
        <v>4.5372289057192337</v>
      </c>
      <c r="M7" s="387">
        <v>11</v>
      </c>
      <c r="N7" s="389">
        <v>25.908003360207193</v>
      </c>
      <c r="O7" s="385">
        <v>569</v>
      </c>
      <c r="P7" s="23">
        <v>610.52</v>
      </c>
      <c r="Q7" s="385">
        <f t="shared" ref="Q7:Q32" si="0">C7+E7+G7+I7+K7+M7</f>
        <v>64</v>
      </c>
      <c r="R7" s="29">
        <f t="shared" ref="R7:R32" si="1">D7+F7+H7+J7+L7+N7</f>
        <v>279.70447856307106</v>
      </c>
      <c r="S7" s="271">
        <f>'Agri Target'!W7+'MSME Target'!U7+'OPS Target'!Q7</f>
        <v>1137.5</v>
      </c>
      <c r="T7" s="57">
        <f>'Agri Target'!X7+'MSME Target'!V7+'OPS Target'!R7</f>
        <v>1610.0812322799825</v>
      </c>
    </row>
    <row r="8" spans="1:20" x14ac:dyDescent="0.3">
      <c r="A8" s="20">
        <v>3</v>
      </c>
      <c r="B8" s="20" t="s">
        <v>5</v>
      </c>
      <c r="C8" s="387">
        <v>0</v>
      </c>
      <c r="D8" s="389">
        <v>0</v>
      </c>
      <c r="E8" s="387">
        <v>8</v>
      </c>
      <c r="F8" s="389">
        <v>58.05425708664449</v>
      </c>
      <c r="G8" s="387">
        <v>10</v>
      </c>
      <c r="H8" s="389">
        <v>122.84159830686663</v>
      </c>
      <c r="I8" s="387">
        <v>1</v>
      </c>
      <c r="J8" s="389">
        <v>1.182031795357271</v>
      </c>
      <c r="K8" s="387">
        <v>4</v>
      </c>
      <c r="L8" s="389">
        <v>3.2631622447336515</v>
      </c>
      <c r="M8" s="387">
        <v>8</v>
      </c>
      <c r="N8" s="389">
        <v>20.093832180065775</v>
      </c>
      <c r="O8" s="386">
        <v>358</v>
      </c>
      <c r="P8" s="24">
        <v>431.98</v>
      </c>
      <c r="Q8" s="386">
        <f t="shared" si="0"/>
        <v>31</v>
      </c>
      <c r="R8" s="30">
        <f t="shared" si="1"/>
        <v>205.43488161366781</v>
      </c>
      <c r="S8" s="271">
        <f>'Agri Target'!W8+'MSME Target'!U8+'OPS Target'!Q8</f>
        <v>687</v>
      </c>
      <c r="T8" s="57">
        <f>'Agri Target'!X8+'MSME Target'!V8+'OPS Target'!R8</f>
        <v>2925.6765642744949</v>
      </c>
    </row>
    <row r="9" spans="1:20" x14ac:dyDescent="0.3">
      <c r="A9" s="20">
        <v>4</v>
      </c>
      <c r="B9" s="20" t="s">
        <v>6</v>
      </c>
      <c r="C9" s="387">
        <v>0</v>
      </c>
      <c r="D9" s="389">
        <v>0</v>
      </c>
      <c r="E9" s="387">
        <v>22.280999999999999</v>
      </c>
      <c r="F9" s="389">
        <v>157.62318320222982</v>
      </c>
      <c r="G9" s="387">
        <v>32.6248</v>
      </c>
      <c r="H9" s="389">
        <v>315.83529501398289</v>
      </c>
      <c r="I9" s="387">
        <v>6.3124000000000002</v>
      </c>
      <c r="J9" s="389">
        <v>7.7533811895388629</v>
      </c>
      <c r="K9" s="387">
        <v>11.3124</v>
      </c>
      <c r="L9" s="389">
        <v>13.472311174385235</v>
      </c>
      <c r="M9" s="387">
        <v>23.280999999999999</v>
      </c>
      <c r="N9" s="389">
        <v>72.762352742894862</v>
      </c>
      <c r="O9" s="386">
        <v>783</v>
      </c>
      <c r="P9" s="24">
        <v>922.3</v>
      </c>
      <c r="Q9" s="386">
        <f t="shared" si="0"/>
        <v>95.811599999999999</v>
      </c>
      <c r="R9" s="30">
        <f t="shared" si="1"/>
        <v>567.44652332303167</v>
      </c>
      <c r="S9" s="271">
        <f>'Agri Target'!W9+'MSME Target'!U9+'OPS Target'!Q9</f>
        <v>1980.8124</v>
      </c>
      <c r="T9" s="57">
        <f>'Agri Target'!X9+'MSME Target'!V9+'OPS Target'!R9</f>
        <v>4268.3604034713844</v>
      </c>
    </row>
    <row r="10" spans="1:20" x14ac:dyDescent="0.3">
      <c r="A10" s="20">
        <v>5</v>
      </c>
      <c r="B10" s="20" t="s">
        <v>7</v>
      </c>
      <c r="C10" s="387">
        <v>0</v>
      </c>
      <c r="D10" s="389">
        <v>0</v>
      </c>
      <c r="E10" s="387">
        <v>20.280999999999999</v>
      </c>
      <c r="F10" s="389">
        <v>120.76592477719672</v>
      </c>
      <c r="G10" s="387">
        <v>22.6248</v>
      </c>
      <c r="H10" s="389">
        <v>159.20952482387517</v>
      </c>
      <c r="I10" s="387">
        <v>7.3124000000000002</v>
      </c>
      <c r="J10" s="389">
        <v>7.3718908189496233</v>
      </c>
      <c r="K10" s="387">
        <v>13.3124</v>
      </c>
      <c r="L10" s="389">
        <v>17.031972185846129</v>
      </c>
      <c r="M10" s="387">
        <v>34.280999999999999</v>
      </c>
      <c r="N10" s="389">
        <v>61.878906497277718</v>
      </c>
      <c r="O10" s="386">
        <v>473</v>
      </c>
      <c r="P10" s="24">
        <v>624.88</v>
      </c>
      <c r="Q10" s="386">
        <f t="shared" si="0"/>
        <v>97.811599999999999</v>
      </c>
      <c r="R10" s="30">
        <f t="shared" si="1"/>
        <v>366.25821910314539</v>
      </c>
      <c r="S10" s="271">
        <f>'Agri Target'!W10+'MSME Target'!U10+'OPS Target'!Q10</f>
        <v>1204.7356</v>
      </c>
      <c r="T10" s="57">
        <f>'Agri Target'!X10+'MSME Target'!V10+'OPS Target'!R10</f>
        <v>2639.5550301155372</v>
      </c>
    </row>
    <row r="11" spans="1:20" x14ac:dyDescent="0.3">
      <c r="A11" s="20">
        <v>6</v>
      </c>
      <c r="B11" s="20" t="s">
        <v>8</v>
      </c>
      <c r="C11" s="387">
        <v>0</v>
      </c>
      <c r="D11" s="389">
        <v>0</v>
      </c>
      <c r="E11" s="387">
        <v>10</v>
      </c>
      <c r="F11" s="389">
        <v>128.23802239553538</v>
      </c>
      <c r="G11" s="387">
        <v>16</v>
      </c>
      <c r="H11" s="389">
        <v>268.61112859533546</v>
      </c>
      <c r="I11" s="387">
        <v>2</v>
      </c>
      <c r="J11" s="389">
        <v>3.2810238145069759</v>
      </c>
      <c r="K11" s="387">
        <v>4</v>
      </c>
      <c r="L11" s="389">
        <v>8.3647823947247613</v>
      </c>
      <c r="M11" s="387">
        <v>14</v>
      </c>
      <c r="N11" s="389">
        <v>51.730248887342249</v>
      </c>
      <c r="O11" s="386">
        <v>616</v>
      </c>
      <c r="P11" s="24">
        <v>801.64</v>
      </c>
      <c r="Q11" s="386">
        <f t="shared" si="0"/>
        <v>46</v>
      </c>
      <c r="R11" s="30">
        <f t="shared" si="1"/>
        <v>460.22520608744486</v>
      </c>
      <c r="S11" s="271">
        <f>'Agri Target'!W11+'MSME Target'!U11+'OPS Target'!Q11</f>
        <v>1052</v>
      </c>
      <c r="T11" s="57">
        <f>'Agri Target'!X11+'MSME Target'!V11+'OPS Target'!R11</f>
        <v>1841.2178753440994</v>
      </c>
    </row>
    <row r="12" spans="1:20" x14ac:dyDescent="0.3">
      <c r="A12" s="20">
        <v>7</v>
      </c>
      <c r="B12" s="20" t="s">
        <v>9</v>
      </c>
      <c r="C12" s="387">
        <v>0</v>
      </c>
      <c r="D12" s="389">
        <v>0</v>
      </c>
      <c r="E12" s="387">
        <v>4</v>
      </c>
      <c r="F12" s="389">
        <v>30.178555476351995</v>
      </c>
      <c r="G12" s="387">
        <v>8</v>
      </c>
      <c r="H12" s="389">
        <v>63.262386827128211</v>
      </c>
      <c r="I12" s="387">
        <v>1</v>
      </c>
      <c r="J12" s="389">
        <v>0.70409071099435527</v>
      </c>
      <c r="K12" s="387">
        <v>3</v>
      </c>
      <c r="L12" s="389">
        <v>1.795038962403819</v>
      </c>
      <c r="M12" s="387">
        <v>5</v>
      </c>
      <c r="N12" s="389">
        <v>11.106525305849097</v>
      </c>
      <c r="O12" s="386">
        <v>223</v>
      </c>
      <c r="P12" s="24">
        <v>245.19</v>
      </c>
      <c r="Q12" s="386">
        <f t="shared" si="0"/>
        <v>21</v>
      </c>
      <c r="R12" s="30">
        <f t="shared" si="1"/>
        <v>107.04659728272748</v>
      </c>
      <c r="S12" s="271">
        <f>'Agri Target'!W12+'MSME Target'!U12+'OPS Target'!Q12</f>
        <v>410.5</v>
      </c>
      <c r="T12" s="57">
        <f>'Agri Target'!X12+'MSME Target'!V12+'OPS Target'!R12</f>
        <v>548.80632384581907</v>
      </c>
    </row>
    <row r="13" spans="1:20" x14ac:dyDescent="0.3">
      <c r="A13" s="20">
        <v>8</v>
      </c>
      <c r="B13" s="20" t="s">
        <v>10</v>
      </c>
      <c r="C13" s="387">
        <v>0</v>
      </c>
      <c r="D13" s="389">
        <v>0</v>
      </c>
      <c r="E13" s="387">
        <v>12</v>
      </c>
      <c r="F13" s="389">
        <v>137.16378434728165</v>
      </c>
      <c r="G13" s="387">
        <v>17</v>
      </c>
      <c r="H13" s="389">
        <v>488.84378980437452</v>
      </c>
      <c r="I13" s="387">
        <v>4</v>
      </c>
      <c r="J13" s="389">
        <v>7.4652150350971143</v>
      </c>
      <c r="K13" s="387">
        <v>6</v>
      </c>
      <c r="L13" s="389">
        <v>12.231638504432105</v>
      </c>
      <c r="M13" s="387">
        <v>17</v>
      </c>
      <c r="N13" s="389">
        <v>87.429847782371397</v>
      </c>
      <c r="O13" s="386">
        <v>832</v>
      </c>
      <c r="P13" s="24">
        <v>1144</v>
      </c>
      <c r="Q13" s="386">
        <f t="shared" si="0"/>
        <v>56</v>
      </c>
      <c r="R13" s="30">
        <f t="shared" si="1"/>
        <v>733.13427547355684</v>
      </c>
      <c r="S13" s="271">
        <f>'Agri Target'!W13+'MSME Target'!U13+'OPS Target'!Q13</f>
        <v>1120</v>
      </c>
      <c r="T13" s="57">
        <f>'Agri Target'!X13+'MSME Target'!V13+'OPS Target'!R13</f>
        <v>1933.3452362540152</v>
      </c>
    </row>
    <row r="14" spans="1:20" x14ac:dyDescent="0.3">
      <c r="A14" s="20">
        <v>9</v>
      </c>
      <c r="B14" s="20" t="s">
        <v>11</v>
      </c>
      <c r="C14" s="387">
        <v>0</v>
      </c>
      <c r="D14" s="389">
        <v>0</v>
      </c>
      <c r="E14" s="387">
        <v>8</v>
      </c>
      <c r="F14" s="389">
        <v>60.893796314021273</v>
      </c>
      <c r="G14" s="387">
        <v>10</v>
      </c>
      <c r="H14" s="389">
        <v>105.60972384104039</v>
      </c>
      <c r="I14" s="387">
        <v>1</v>
      </c>
      <c r="J14" s="389">
        <v>0.68869205311255099</v>
      </c>
      <c r="K14" s="387">
        <v>4</v>
      </c>
      <c r="L14" s="389">
        <v>3.8733284706799038</v>
      </c>
      <c r="M14" s="387">
        <v>8</v>
      </c>
      <c r="N14" s="389">
        <v>17.318142654243065</v>
      </c>
      <c r="O14" s="386">
        <v>277</v>
      </c>
      <c r="P14" s="24">
        <v>373.19</v>
      </c>
      <c r="Q14" s="386">
        <f t="shared" si="0"/>
        <v>31</v>
      </c>
      <c r="R14" s="30">
        <f t="shared" si="1"/>
        <v>188.3836833330972</v>
      </c>
      <c r="S14" s="271">
        <f>'Agri Target'!W14+'MSME Target'!U14+'OPS Target'!Q14</f>
        <v>556</v>
      </c>
      <c r="T14" s="57">
        <f>'Agri Target'!X14+'MSME Target'!V14+'OPS Target'!R14</f>
        <v>895.56645194715361</v>
      </c>
    </row>
    <row r="15" spans="1:20" x14ac:dyDescent="0.3">
      <c r="A15" s="20">
        <v>10</v>
      </c>
      <c r="B15" s="20" t="s">
        <v>12</v>
      </c>
      <c r="C15" s="387">
        <v>0</v>
      </c>
      <c r="D15" s="389">
        <v>0</v>
      </c>
      <c r="E15" s="387">
        <v>174.87439999999998</v>
      </c>
      <c r="F15" s="389">
        <v>829.77100950196711</v>
      </c>
      <c r="G15" s="387">
        <v>194.8013701120797</v>
      </c>
      <c r="H15" s="389">
        <v>1842.9766355923869</v>
      </c>
      <c r="I15" s="387">
        <v>116.9686</v>
      </c>
      <c r="J15" s="389">
        <v>168.13804012275205</v>
      </c>
      <c r="K15" s="387">
        <v>218.62479999999999</v>
      </c>
      <c r="L15" s="389">
        <v>148.91041523474547</v>
      </c>
      <c r="M15" s="387">
        <v>296.56200000000001</v>
      </c>
      <c r="N15" s="389">
        <v>433.54592634225367</v>
      </c>
      <c r="O15" s="386">
        <v>5907</v>
      </c>
      <c r="P15" s="24">
        <v>8028.65</v>
      </c>
      <c r="Q15" s="386">
        <f t="shared" si="0"/>
        <v>1001.8311701120797</v>
      </c>
      <c r="R15" s="30">
        <f t="shared" si="1"/>
        <v>3423.3420267941051</v>
      </c>
      <c r="S15" s="271">
        <f>'Agri Target'!W15+'MSME Target'!U15+'OPS Target'!Q15</f>
        <v>12614.545070112081</v>
      </c>
      <c r="T15" s="57">
        <f>'Agri Target'!X15+'MSME Target'!V15+'OPS Target'!R15</f>
        <v>23461.271344314126</v>
      </c>
    </row>
    <row r="16" spans="1:20" x14ac:dyDescent="0.3">
      <c r="A16" s="20">
        <v>11</v>
      </c>
      <c r="B16" s="20" t="s">
        <v>13</v>
      </c>
      <c r="C16" s="387">
        <v>0</v>
      </c>
      <c r="D16" s="389">
        <v>0</v>
      </c>
      <c r="E16" s="387">
        <v>4</v>
      </c>
      <c r="F16" s="389">
        <v>111.55045669873606</v>
      </c>
      <c r="G16" s="387">
        <v>6</v>
      </c>
      <c r="H16" s="389">
        <v>65.082899219446048</v>
      </c>
      <c r="I16" s="387">
        <v>0</v>
      </c>
      <c r="J16" s="389">
        <v>0</v>
      </c>
      <c r="K16" s="387">
        <v>1</v>
      </c>
      <c r="L16" s="389">
        <v>5.0905155201550318</v>
      </c>
      <c r="M16" s="387">
        <v>1</v>
      </c>
      <c r="N16" s="389">
        <v>25.235212193466669</v>
      </c>
      <c r="O16" s="386">
        <v>318</v>
      </c>
      <c r="P16" s="24">
        <v>407.03</v>
      </c>
      <c r="Q16" s="386">
        <f t="shared" si="0"/>
        <v>12</v>
      </c>
      <c r="R16" s="30">
        <f t="shared" si="1"/>
        <v>206.95908363180382</v>
      </c>
      <c r="S16" s="271">
        <f>'Agri Target'!W16+'MSME Target'!U16+'OPS Target'!Q16</f>
        <v>520.33999999999992</v>
      </c>
      <c r="T16" s="57">
        <f>'Agri Target'!X16+'MSME Target'!V16+'OPS Target'!R16</f>
        <v>775.0134054256996</v>
      </c>
    </row>
    <row r="17" spans="1:20" x14ac:dyDescent="0.3">
      <c r="A17" s="20">
        <v>12</v>
      </c>
      <c r="B17" s="20" t="s">
        <v>14</v>
      </c>
      <c r="C17" s="387">
        <v>0</v>
      </c>
      <c r="D17" s="389">
        <v>0</v>
      </c>
      <c r="E17" s="387">
        <v>8</v>
      </c>
      <c r="F17" s="389">
        <v>56.544057006084337</v>
      </c>
      <c r="G17" s="387">
        <v>10</v>
      </c>
      <c r="H17" s="389">
        <v>58.49685588406183</v>
      </c>
      <c r="I17" s="387">
        <v>1</v>
      </c>
      <c r="J17" s="389">
        <v>0.6918873591121556</v>
      </c>
      <c r="K17" s="387">
        <v>4</v>
      </c>
      <c r="L17" s="389">
        <v>3.8814747204123985</v>
      </c>
      <c r="M17" s="387">
        <v>8</v>
      </c>
      <c r="N17" s="389">
        <v>17.368546311599147</v>
      </c>
      <c r="O17" s="386">
        <v>386</v>
      </c>
      <c r="P17" s="24">
        <v>411.48</v>
      </c>
      <c r="Q17" s="386">
        <f t="shared" si="0"/>
        <v>31</v>
      </c>
      <c r="R17" s="30">
        <f t="shared" si="1"/>
        <v>136.98282128126988</v>
      </c>
      <c r="S17" s="271">
        <f>'Agri Target'!W17+'MSME Target'!U17+'OPS Target'!Q17</f>
        <v>689.5</v>
      </c>
      <c r="T17" s="57">
        <f>'Agri Target'!X17+'MSME Target'!V17+'OPS Target'!R17</f>
        <v>856.49001911357982</v>
      </c>
    </row>
    <row r="18" spans="1:20" x14ac:dyDescent="0.3">
      <c r="A18" s="672" t="s">
        <v>126</v>
      </c>
      <c r="B18" s="673"/>
      <c r="C18" s="392">
        <f>SUM(C6:C17)</f>
        <v>0</v>
      </c>
      <c r="D18" s="390">
        <f t="shared" ref="D18:P18" si="2">SUM(D6:D17)</f>
        <v>0</v>
      </c>
      <c r="E18" s="392">
        <f t="shared" si="2"/>
        <v>298.43639999999999</v>
      </c>
      <c r="F18" s="390">
        <f t="shared" si="2"/>
        <v>1972.0019313373493</v>
      </c>
      <c r="G18" s="392">
        <f t="shared" si="2"/>
        <v>363.05097011207965</v>
      </c>
      <c r="H18" s="390">
        <f t="shared" si="2"/>
        <v>4098.9836407147368</v>
      </c>
      <c r="I18" s="392">
        <f t="shared" si="2"/>
        <v>155.5934</v>
      </c>
      <c r="J18" s="390">
        <f t="shared" si="2"/>
        <v>217.04209128722502</v>
      </c>
      <c r="K18" s="392">
        <f t="shared" si="2"/>
        <v>285.24959999999999</v>
      </c>
      <c r="L18" s="390">
        <f t="shared" si="2"/>
        <v>235.12062711957847</v>
      </c>
      <c r="M18" s="392">
        <f t="shared" si="2"/>
        <v>443.12400000000002</v>
      </c>
      <c r="N18" s="390">
        <f t="shared" si="2"/>
        <v>891.9806696319929</v>
      </c>
      <c r="O18" s="388">
        <f t="shared" si="2"/>
        <v>11426</v>
      </c>
      <c r="P18" s="26">
        <f t="shared" si="2"/>
        <v>14897.429999999998</v>
      </c>
      <c r="Q18" s="388">
        <f t="shared" si="0"/>
        <v>1545.4543701120795</v>
      </c>
      <c r="R18" s="31">
        <f t="shared" si="1"/>
        <v>7415.1289600908831</v>
      </c>
      <c r="S18" s="272">
        <f>'Agri Target'!W18+'MSME Target'!U18+'OPS Target'!Q18</f>
        <v>23251.68067011208</v>
      </c>
      <c r="T18" s="58">
        <f>'Agri Target'!X18+'MSME Target'!V18+'OPS Target'!R18</f>
        <v>44516.29096849011</v>
      </c>
    </row>
    <row r="19" spans="1:20" x14ac:dyDescent="0.3">
      <c r="A19" s="20">
        <v>1</v>
      </c>
      <c r="B19" s="20" t="s">
        <v>17</v>
      </c>
      <c r="C19" s="387">
        <v>0</v>
      </c>
      <c r="D19" s="389">
        <v>0</v>
      </c>
      <c r="E19" s="387">
        <v>12</v>
      </c>
      <c r="F19" s="389">
        <v>88.426753842191658</v>
      </c>
      <c r="G19" s="387">
        <v>20</v>
      </c>
      <c r="H19" s="389">
        <v>195.55658932268864</v>
      </c>
      <c r="I19" s="387">
        <v>6</v>
      </c>
      <c r="J19" s="389">
        <v>6.8695275381310736</v>
      </c>
      <c r="K19" s="387">
        <v>8</v>
      </c>
      <c r="L19" s="389">
        <v>10.058952855869638</v>
      </c>
      <c r="M19" s="387">
        <v>20</v>
      </c>
      <c r="N19" s="389">
        <v>40.084067149307543</v>
      </c>
      <c r="O19" s="386">
        <v>616</v>
      </c>
      <c r="P19" s="24">
        <v>669.73</v>
      </c>
      <c r="Q19" s="386">
        <f t="shared" si="0"/>
        <v>66</v>
      </c>
      <c r="R19" s="30">
        <f t="shared" si="1"/>
        <v>340.99589070818854</v>
      </c>
      <c r="S19" s="271">
        <f>'Agri Target'!W19+'MSME Target'!U19+'OPS Target'!Q19</f>
        <v>1229.3793999999998</v>
      </c>
      <c r="T19" s="57">
        <f>'Agri Target'!X19+'MSME Target'!V19+'OPS Target'!R19</f>
        <v>1804.4580524784751</v>
      </c>
    </row>
    <row r="20" spans="1:20" x14ac:dyDescent="0.3">
      <c r="A20" s="20">
        <v>2</v>
      </c>
      <c r="B20" s="20" t="s">
        <v>36</v>
      </c>
      <c r="C20" s="387">
        <v>0</v>
      </c>
      <c r="D20" s="389">
        <v>0</v>
      </c>
      <c r="E20" s="387">
        <v>8</v>
      </c>
      <c r="F20" s="389">
        <v>61.742967436792469</v>
      </c>
      <c r="G20" s="387">
        <v>10</v>
      </c>
      <c r="H20" s="389">
        <v>115.52227055125786</v>
      </c>
      <c r="I20" s="387">
        <v>1</v>
      </c>
      <c r="J20" s="389">
        <v>1.5886044279695672</v>
      </c>
      <c r="K20" s="387">
        <v>4</v>
      </c>
      <c r="L20" s="389">
        <v>4.741041664092382</v>
      </c>
      <c r="M20" s="387">
        <v>8</v>
      </c>
      <c r="N20" s="389">
        <v>29.237981980647035</v>
      </c>
      <c r="O20" s="386">
        <v>302</v>
      </c>
      <c r="P20" s="24">
        <v>382.33</v>
      </c>
      <c r="Q20" s="386">
        <f t="shared" si="0"/>
        <v>31</v>
      </c>
      <c r="R20" s="30">
        <f t="shared" si="1"/>
        <v>212.83286606075933</v>
      </c>
      <c r="S20" s="271">
        <f>'Agri Target'!W20+'MSME Target'!U20+'OPS Target'!Q20</f>
        <v>696</v>
      </c>
      <c r="T20" s="57">
        <f>'Agri Target'!X20+'MSME Target'!V20+'OPS Target'!R20</f>
        <v>954.65394602662514</v>
      </c>
    </row>
    <row r="21" spans="1:20" x14ac:dyDescent="0.3">
      <c r="A21" s="20">
        <v>3</v>
      </c>
      <c r="B21" s="20" t="s">
        <v>18</v>
      </c>
      <c r="C21" s="387">
        <v>0</v>
      </c>
      <c r="D21" s="389">
        <v>0</v>
      </c>
      <c r="E21" s="387">
        <v>12</v>
      </c>
      <c r="F21" s="389">
        <v>58.867198510134358</v>
      </c>
      <c r="G21" s="387">
        <v>24</v>
      </c>
      <c r="H21" s="389">
        <v>139.46756325403621</v>
      </c>
      <c r="I21" s="387">
        <v>5</v>
      </c>
      <c r="J21" s="389">
        <v>2.4709459792647266</v>
      </c>
      <c r="K21" s="387">
        <v>10</v>
      </c>
      <c r="L21" s="389">
        <v>2.7078990551014051</v>
      </c>
      <c r="M21" s="387">
        <v>6</v>
      </c>
      <c r="N21" s="389">
        <v>16.527261422861841</v>
      </c>
      <c r="O21" s="386">
        <v>614</v>
      </c>
      <c r="P21" s="24">
        <v>623.35</v>
      </c>
      <c r="Q21" s="386">
        <f t="shared" si="0"/>
        <v>57</v>
      </c>
      <c r="R21" s="30">
        <f t="shared" si="1"/>
        <v>220.04086822139851</v>
      </c>
      <c r="S21" s="271">
        <f>'Agri Target'!W21+'MSME Target'!U21+'OPS Target'!Q21</f>
        <v>1282.5</v>
      </c>
      <c r="T21" s="57">
        <f>'Agri Target'!X21+'MSME Target'!V21+'OPS Target'!R21</f>
        <v>1633.2437155248035</v>
      </c>
    </row>
    <row r="22" spans="1:20" x14ac:dyDescent="0.3">
      <c r="A22" s="20">
        <v>4</v>
      </c>
      <c r="B22" s="20" t="s">
        <v>19</v>
      </c>
      <c r="C22" s="387">
        <v>0</v>
      </c>
      <c r="D22" s="389">
        <v>0</v>
      </c>
      <c r="E22" s="387">
        <v>12</v>
      </c>
      <c r="F22" s="389">
        <v>63.066716614540134</v>
      </c>
      <c r="G22" s="387">
        <v>20</v>
      </c>
      <c r="H22" s="389">
        <v>136.30851781552525</v>
      </c>
      <c r="I22" s="387">
        <v>4</v>
      </c>
      <c r="J22" s="389">
        <v>4.0863608447483539</v>
      </c>
      <c r="K22" s="387">
        <v>9</v>
      </c>
      <c r="L22" s="389">
        <v>10.484204015120321</v>
      </c>
      <c r="M22" s="387">
        <v>14</v>
      </c>
      <c r="N22" s="389">
        <v>21.027023357674182</v>
      </c>
      <c r="O22" s="386">
        <v>594</v>
      </c>
      <c r="P22" s="24">
        <v>624.4</v>
      </c>
      <c r="Q22" s="386">
        <f t="shared" si="0"/>
        <v>59</v>
      </c>
      <c r="R22" s="30">
        <f t="shared" si="1"/>
        <v>234.97282264760824</v>
      </c>
      <c r="S22" s="271">
        <f>'Agri Target'!W22+'MSME Target'!U22+'OPS Target'!Q22</f>
        <v>1148</v>
      </c>
      <c r="T22" s="57">
        <f>'Agri Target'!X22+'MSME Target'!V22+'OPS Target'!R22</f>
        <v>1553.7951308345955</v>
      </c>
    </row>
    <row r="23" spans="1:20" x14ac:dyDescent="0.3">
      <c r="A23" s="20">
        <v>5</v>
      </c>
      <c r="B23" s="20" t="s">
        <v>20</v>
      </c>
      <c r="C23" s="387">
        <v>0</v>
      </c>
      <c r="D23" s="389">
        <v>0</v>
      </c>
      <c r="E23" s="387">
        <v>4</v>
      </c>
      <c r="F23" s="389">
        <v>63.42763574700033</v>
      </c>
      <c r="G23" s="387">
        <v>10</v>
      </c>
      <c r="H23" s="389">
        <v>155.52935997501206</v>
      </c>
      <c r="I23" s="387">
        <v>1</v>
      </c>
      <c r="J23" s="389">
        <v>2.1935816368307597</v>
      </c>
      <c r="K23" s="387">
        <v>2</v>
      </c>
      <c r="L23" s="389">
        <v>4.8568345351960174</v>
      </c>
      <c r="M23" s="387">
        <v>4</v>
      </c>
      <c r="N23" s="389">
        <v>30.050910760866977</v>
      </c>
      <c r="O23" s="386">
        <v>341</v>
      </c>
      <c r="P23" s="24">
        <v>451.16</v>
      </c>
      <c r="Q23" s="386">
        <f t="shared" si="0"/>
        <v>21</v>
      </c>
      <c r="R23" s="30">
        <f t="shared" si="1"/>
        <v>256.05832265490614</v>
      </c>
      <c r="S23" s="271">
        <f>'Agri Target'!W23+'MSME Target'!U23+'OPS Target'!Q23</f>
        <v>511.5</v>
      </c>
      <c r="T23" s="57">
        <f>'Agri Target'!X23+'MSME Target'!V23+'OPS Target'!R23</f>
        <v>1534.8465387819365</v>
      </c>
    </row>
    <row r="24" spans="1:20" x14ac:dyDescent="0.3">
      <c r="A24" s="20">
        <v>6</v>
      </c>
      <c r="B24" s="20" t="s">
        <v>21</v>
      </c>
      <c r="C24" s="387">
        <v>0</v>
      </c>
      <c r="D24" s="389">
        <v>0</v>
      </c>
      <c r="E24" s="387">
        <v>8</v>
      </c>
      <c r="F24" s="389">
        <v>59.675741100175003</v>
      </c>
      <c r="G24" s="387">
        <v>10</v>
      </c>
      <c r="H24" s="389">
        <v>118.22558117244773</v>
      </c>
      <c r="I24" s="387">
        <v>1</v>
      </c>
      <c r="J24" s="389">
        <v>0.95120443784612763</v>
      </c>
      <c r="K24" s="387">
        <v>4</v>
      </c>
      <c r="L24" s="389">
        <v>4.1748006294053166</v>
      </c>
      <c r="M24" s="387">
        <v>8</v>
      </c>
      <c r="N24" s="389">
        <v>19.183454900952732</v>
      </c>
      <c r="O24" s="386">
        <v>382</v>
      </c>
      <c r="P24" s="24">
        <v>419.41</v>
      </c>
      <c r="Q24" s="386">
        <f t="shared" si="0"/>
        <v>31</v>
      </c>
      <c r="R24" s="30">
        <f t="shared" si="1"/>
        <v>202.21078224082692</v>
      </c>
      <c r="S24" s="271">
        <f>'Agri Target'!W24+'MSME Target'!U24+'OPS Target'!Q24</f>
        <v>675</v>
      </c>
      <c r="T24" s="57">
        <f>'Agri Target'!X24+'MSME Target'!V24+'OPS Target'!R24</f>
        <v>3031.0208484203731</v>
      </c>
    </row>
    <row r="25" spans="1:20" x14ac:dyDescent="0.3">
      <c r="A25" s="20">
        <v>7</v>
      </c>
      <c r="B25" s="20" t="s">
        <v>22</v>
      </c>
      <c r="C25" s="387">
        <v>0</v>
      </c>
      <c r="D25" s="389">
        <v>0</v>
      </c>
      <c r="E25" s="387">
        <v>4</v>
      </c>
      <c r="F25" s="389">
        <v>29.701720161506444</v>
      </c>
      <c r="G25" s="387">
        <v>6</v>
      </c>
      <c r="H25" s="389">
        <v>61.986544850027308</v>
      </c>
      <c r="I25" s="387">
        <v>0</v>
      </c>
      <c r="J25" s="389">
        <v>0</v>
      </c>
      <c r="K25" s="387">
        <v>31</v>
      </c>
      <c r="L25" s="389">
        <v>5.0358187227514408</v>
      </c>
      <c r="M25" s="387">
        <v>6</v>
      </c>
      <c r="N25" s="389">
        <v>18.225072047808062</v>
      </c>
      <c r="O25" s="386">
        <v>206</v>
      </c>
      <c r="P25" s="24">
        <v>236.36</v>
      </c>
      <c r="Q25" s="386">
        <f t="shared" si="0"/>
        <v>47</v>
      </c>
      <c r="R25" s="30">
        <f t="shared" si="1"/>
        <v>114.94915578209327</v>
      </c>
      <c r="S25" s="271">
        <f>'Agri Target'!W25+'MSME Target'!U25+'OPS Target'!Q25</f>
        <v>1935</v>
      </c>
      <c r="T25" s="57">
        <f>'Agri Target'!X25+'MSME Target'!V25+'OPS Target'!R25</f>
        <v>1209.6664851187375</v>
      </c>
    </row>
    <row r="26" spans="1:20" x14ac:dyDescent="0.3">
      <c r="A26" s="20">
        <v>8</v>
      </c>
      <c r="B26" s="20" t="s">
        <v>23</v>
      </c>
      <c r="C26" s="387">
        <v>0</v>
      </c>
      <c r="D26" s="389">
        <v>0</v>
      </c>
      <c r="E26" s="387">
        <v>8</v>
      </c>
      <c r="F26" s="389">
        <v>59.416355172990762</v>
      </c>
      <c r="G26" s="387">
        <v>10</v>
      </c>
      <c r="H26" s="389">
        <v>209.05270258917443</v>
      </c>
      <c r="I26" s="387">
        <v>1</v>
      </c>
      <c r="J26" s="389">
        <v>1.3502939054386065</v>
      </c>
      <c r="K26" s="387">
        <v>4</v>
      </c>
      <c r="L26" s="389">
        <v>3.4424970151014378</v>
      </c>
      <c r="M26" s="387">
        <v>8</v>
      </c>
      <c r="N26" s="389">
        <v>21.29991661146617</v>
      </c>
      <c r="O26" s="386">
        <v>282</v>
      </c>
      <c r="P26" s="24">
        <v>415.31</v>
      </c>
      <c r="Q26" s="386">
        <f t="shared" si="0"/>
        <v>31</v>
      </c>
      <c r="R26" s="30">
        <f t="shared" si="1"/>
        <v>294.56176529417144</v>
      </c>
      <c r="S26" s="271">
        <f>'Agri Target'!W26+'MSME Target'!U26+'OPS Target'!Q26</f>
        <v>606</v>
      </c>
      <c r="T26" s="57">
        <f>'Agri Target'!X26+'MSME Target'!V26+'OPS Target'!R26</f>
        <v>1036.050355411719</v>
      </c>
    </row>
    <row r="27" spans="1:20" x14ac:dyDescent="0.3">
      <c r="A27" s="672" t="s">
        <v>127</v>
      </c>
      <c r="B27" s="673"/>
      <c r="C27" s="392">
        <v>0</v>
      </c>
      <c r="D27" s="390">
        <v>0</v>
      </c>
      <c r="E27" s="392">
        <v>68</v>
      </c>
      <c r="F27" s="390">
        <v>484.32508858533117</v>
      </c>
      <c r="G27" s="392">
        <v>110</v>
      </c>
      <c r="H27" s="390">
        <v>1131.6491295301694</v>
      </c>
      <c r="I27" s="392">
        <v>19</v>
      </c>
      <c r="J27" s="390">
        <v>19.510518770229211</v>
      </c>
      <c r="K27" s="392">
        <v>72</v>
      </c>
      <c r="L27" s="390">
        <v>45.502048492637961</v>
      </c>
      <c r="M27" s="392">
        <v>74</v>
      </c>
      <c r="N27" s="390">
        <v>195.63568823158454</v>
      </c>
      <c r="O27" s="388">
        <v>3337</v>
      </c>
      <c r="P27" s="26">
        <v>3822.05</v>
      </c>
      <c r="Q27" s="388">
        <f t="shared" si="0"/>
        <v>343</v>
      </c>
      <c r="R27" s="31">
        <f t="shared" si="1"/>
        <v>1876.6224736099523</v>
      </c>
      <c r="S27" s="272">
        <f>'Agri Target'!W27+'MSME Target'!U27+'OPS Target'!Q27</f>
        <v>8083.3794000000007</v>
      </c>
      <c r="T27" s="58">
        <f>'Agri Target'!X27+'MSME Target'!V27+'OPS Target'!R27</f>
        <v>12757.735072597266</v>
      </c>
    </row>
    <row r="28" spans="1:20" x14ac:dyDescent="0.3">
      <c r="A28" s="20">
        <v>1</v>
      </c>
      <c r="B28" s="20" t="s">
        <v>25</v>
      </c>
      <c r="C28" s="387">
        <v>0</v>
      </c>
      <c r="D28" s="389">
        <v>0</v>
      </c>
      <c r="E28" s="387">
        <v>49.6248</v>
      </c>
      <c r="F28" s="389">
        <v>128.78985274824197</v>
      </c>
      <c r="G28" s="387">
        <v>51.968600000000002</v>
      </c>
      <c r="H28" s="389">
        <v>327.54312341603071</v>
      </c>
      <c r="I28" s="387">
        <v>32.312399999999997</v>
      </c>
      <c r="J28" s="389">
        <v>30.011599942545768</v>
      </c>
      <c r="K28" s="387">
        <v>232.62479999999999</v>
      </c>
      <c r="L28" s="389">
        <v>40.426503260001532</v>
      </c>
      <c r="M28" s="387">
        <v>141.56200000000001</v>
      </c>
      <c r="N28" s="389">
        <v>170.94079707052629</v>
      </c>
      <c r="O28" s="386">
        <v>1548</v>
      </c>
      <c r="P28" s="24">
        <v>1722.41</v>
      </c>
      <c r="Q28" s="386">
        <f t="shared" si="0"/>
        <v>508.0926</v>
      </c>
      <c r="R28" s="30">
        <f t="shared" si="1"/>
        <v>697.71187643734629</v>
      </c>
      <c r="S28" s="271">
        <f>'Agri Target'!W28+'MSME Target'!U28+'OPS Target'!Q28</f>
        <v>4784.0338000000002</v>
      </c>
      <c r="T28" s="57">
        <f>'Agri Target'!X28+'MSME Target'!V28+'OPS Target'!R28</f>
        <v>6991.2677081225629</v>
      </c>
    </row>
    <row r="29" spans="1:20" x14ac:dyDescent="0.3">
      <c r="A29" s="672" t="s">
        <v>178</v>
      </c>
      <c r="B29" s="673"/>
      <c r="C29" s="392">
        <v>0</v>
      </c>
      <c r="D29" s="390">
        <v>0</v>
      </c>
      <c r="E29" s="392">
        <v>49.6248</v>
      </c>
      <c r="F29" s="390">
        <v>128.78985274824197</v>
      </c>
      <c r="G29" s="392">
        <v>51.968600000000002</v>
      </c>
      <c r="H29" s="390">
        <v>327.54312341603071</v>
      </c>
      <c r="I29" s="392">
        <v>32.312399999999997</v>
      </c>
      <c r="J29" s="390">
        <v>30.011599942545768</v>
      </c>
      <c r="K29" s="392">
        <v>232.62479999999999</v>
      </c>
      <c r="L29" s="390">
        <v>40.426503260001532</v>
      </c>
      <c r="M29" s="392">
        <v>141.56200000000001</v>
      </c>
      <c r="N29" s="390">
        <v>170.94079707052629</v>
      </c>
      <c r="O29" s="388">
        <v>1548</v>
      </c>
      <c r="P29" s="26">
        <v>1722.41</v>
      </c>
      <c r="Q29" s="388">
        <f t="shared" si="0"/>
        <v>508.0926</v>
      </c>
      <c r="R29" s="31">
        <f t="shared" si="1"/>
        <v>697.71187643734629</v>
      </c>
      <c r="S29" s="272">
        <f>'Agri Target'!W29+'MSME Target'!U29+'OPS Target'!Q29</f>
        <v>4784.0338000000002</v>
      </c>
      <c r="T29" s="58">
        <f>'Agri Target'!X29+'MSME Target'!V29+'OPS Target'!R29</f>
        <v>6991.2677081225629</v>
      </c>
    </row>
    <row r="30" spans="1:20" x14ac:dyDescent="0.3">
      <c r="A30" s="20">
        <v>1</v>
      </c>
      <c r="B30" s="20" t="s">
        <v>27</v>
      </c>
      <c r="C30" s="387">
        <v>0</v>
      </c>
      <c r="D30" s="389">
        <v>0</v>
      </c>
      <c r="E30" s="387">
        <v>46.312399999999997</v>
      </c>
      <c r="F30" s="389">
        <v>154.34032732907747</v>
      </c>
      <c r="G30" s="387">
        <v>40.561999999999998</v>
      </c>
      <c r="H30" s="389">
        <v>175.9091663390621</v>
      </c>
      <c r="I30" s="387">
        <v>34.656199999999998</v>
      </c>
      <c r="J30" s="389">
        <v>25.5486</v>
      </c>
      <c r="K30" s="387">
        <v>70.312399999999997</v>
      </c>
      <c r="L30" s="389">
        <v>17.276051127782029</v>
      </c>
      <c r="M30" s="387">
        <v>61.280999999999999</v>
      </c>
      <c r="N30" s="389">
        <v>146.25084506589599</v>
      </c>
      <c r="O30" s="386">
        <v>955</v>
      </c>
      <c r="P30" s="24">
        <v>1221.73</v>
      </c>
      <c r="Q30" s="386">
        <f t="shared" si="0"/>
        <v>253.124</v>
      </c>
      <c r="R30" s="30">
        <f t="shared" si="1"/>
        <v>519.32498986181758</v>
      </c>
      <c r="S30" s="271">
        <f>'Agri Target'!W30+'MSME Target'!U30+'OPS Target'!Q30</f>
        <v>2418.2505999999998</v>
      </c>
      <c r="T30" s="57">
        <f>'Agri Target'!X30+'MSME Target'!V30+'OPS Target'!R30</f>
        <v>3751.9705598086821</v>
      </c>
    </row>
    <row r="31" spans="1:20" x14ac:dyDescent="0.3">
      <c r="A31" s="672" t="s">
        <v>179</v>
      </c>
      <c r="B31" s="673"/>
      <c r="C31" s="388">
        <f t="shared" ref="C31:N31" si="3">C30</f>
        <v>0</v>
      </c>
      <c r="D31" s="26">
        <f t="shared" si="3"/>
        <v>0</v>
      </c>
      <c r="E31" s="388">
        <f t="shared" si="3"/>
        <v>46.312399999999997</v>
      </c>
      <c r="F31" s="26">
        <f t="shared" si="3"/>
        <v>154.34032732907747</v>
      </c>
      <c r="G31" s="388">
        <f t="shared" si="3"/>
        <v>40.561999999999998</v>
      </c>
      <c r="H31" s="26">
        <f t="shared" si="3"/>
        <v>175.9091663390621</v>
      </c>
      <c r="I31" s="388">
        <f t="shared" si="3"/>
        <v>34.656199999999998</v>
      </c>
      <c r="J31" s="26">
        <f t="shared" si="3"/>
        <v>25.5486</v>
      </c>
      <c r="K31" s="388">
        <f t="shared" si="3"/>
        <v>70.312399999999997</v>
      </c>
      <c r="L31" s="26">
        <f t="shared" si="3"/>
        <v>17.276051127782029</v>
      </c>
      <c r="M31" s="388">
        <f t="shared" si="3"/>
        <v>61.280999999999999</v>
      </c>
      <c r="N31" s="26">
        <f t="shared" si="3"/>
        <v>146.25084506589599</v>
      </c>
      <c r="O31" s="388">
        <f>O30</f>
        <v>955</v>
      </c>
      <c r="P31" s="26">
        <f>P30</f>
        <v>1221.73</v>
      </c>
      <c r="Q31" s="388">
        <f t="shared" si="0"/>
        <v>253.124</v>
      </c>
      <c r="R31" s="31">
        <f t="shared" si="1"/>
        <v>519.32498986181758</v>
      </c>
      <c r="S31" s="272">
        <f>'Agri Target'!W31+'MSME Target'!U31+'OPS Target'!Q31</f>
        <v>2418.2505999999998</v>
      </c>
      <c r="T31" s="58">
        <f>'Agri Target'!X31+'MSME Target'!V31+'OPS Target'!R31</f>
        <v>3751.9705598086821</v>
      </c>
    </row>
    <row r="32" spans="1:20" x14ac:dyDescent="0.3">
      <c r="A32" s="672" t="s">
        <v>132</v>
      </c>
      <c r="B32" s="673"/>
      <c r="C32" s="388">
        <f>C18+C27+C29+C31</f>
        <v>0</v>
      </c>
      <c r="D32" s="26">
        <f t="shared" ref="D32:P32" si="4">D18+D27+D29+D31</f>
        <v>0</v>
      </c>
      <c r="E32" s="388">
        <f t="shared" si="4"/>
        <v>462.37360000000001</v>
      </c>
      <c r="F32" s="26">
        <f t="shared" si="4"/>
        <v>2739.4571999999998</v>
      </c>
      <c r="G32" s="388">
        <f t="shared" si="4"/>
        <v>565.5815701120797</v>
      </c>
      <c r="H32" s="26">
        <f t="shared" si="4"/>
        <v>5734.0850599999985</v>
      </c>
      <c r="I32" s="388">
        <f t="shared" si="4"/>
        <v>241.56200000000001</v>
      </c>
      <c r="J32" s="26">
        <f t="shared" si="4"/>
        <v>292.11281000000002</v>
      </c>
      <c r="K32" s="388">
        <f t="shared" si="4"/>
        <v>660.18679999999995</v>
      </c>
      <c r="L32" s="26">
        <f t="shared" si="4"/>
        <v>338.32522999999998</v>
      </c>
      <c r="M32" s="388">
        <f t="shared" si="4"/>
        <v>719.96699999999998</v>
      </c>
      <c r="N32" s="26">
        <f t="shared" si="4"/>
        <v>1404.8079999999995</v>
      </c>
      <c r="O32" s="388">
        <f t="shared" si="4"/>
        <v>17266</v>
      </c>
      <c r="P32" s="26">
        <f t="shared" si="4"/>
        <v>21663.62</v>
      </c>
      <c r="Q32" s="388">
        <f t="shared" si="0"/>
        <v>2649.6709701120799</v>
      </c>
      <c r="R32" s="31">
        <f t="shared" si="1"/>
        <v>10508.788299999998</v>
      </c>
      <c r="S32" s="272">
        <f>'Agri Target'!W32+'MSME Target'!U32+'OPS Target'!Q32</f>
        <v>38537.344470112082</v>
      </c>
      <c r="T32" s="58">
        <f>'Agri Target'!X32+'MSME Target'!V32+'OPS Target'!R32</f>
        <v>68017.264309018617</v>
      </c>
    </row>
  </sheetData>
  <mergeCells count="19">
    <mergeCell ref="A31:B31"/>
    <mergeCell ref="A32:B32"/>
    <mergeCell ref="A18:B18"/>
    <mergeCell ref="A27:B27"/>
    <mergeCell ref="A29:B29"/>
    <mergeCell ref="S4:T4"/>
    <mergeCell ref="A1:T1"/>
    <mergeCell ref="A2:T2"/>
    <mergeCell ref="A3:T3"/>
    <mergeCell ref="M4:N4"/>
    <mergeCell ref="O4:P4"/>
    <mergeCell ref="Q4:R4"/>
    <mergeCell ref="A4:A5"/>
    <mergeCell ref="B4:B5"/>
    <mergeCell ref="C4:D4"/>
    <mergeCell ref="E4:F4"/>
    <mergeCell ref="G4:H4"/>
    <mergeCell ref="I4:J4"/>
    <mergeCell ref="K4:L4"/>
  </mergeCells>
  <pageMargins left="0.76" right="0.25" top="0.75" bottom="0.75" header="0.3" footer="0.3"/>
  <pageSetup paperSize="9" scale="90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FC83-5081-42AE-89E5-C25D39A8C821}">
  <sheetPr>
    <tabColor rgb="FF00B050"/>
  </sheetPr>
  <dimension ref="A1:R32"/>
  <sheetViews>
    <sheetView workbookViewId="0">
      <selection activeCell="W11" sqref="W11"/>
    </sheetView>
  </sheetViews>
  <sheetFormatPr defaultRowHeight="14.4" x14ac:dyDescent="0.3"/>
  <cols>
    <col min="1" max="1" width="4.33203125" customWidth="1"/>
    <col min="2" max="2" width="6.5546875" customWidth="1"/>
    <col min="3" max="3" width="4.109375" customWidth="1"/>
    <col min="4" max="4" width="6.6640625" customWidth="1"/>
    <col min="5" max="5" width="4.21875" customWidth="1"/>
    <col min="6" max="6" width="7.5546875" customWidth="1"/>
    <col min="7" max="7" width="4.109375" customWidth="1"/>
    <col min="8" max="8" width="6.21875" customWidth="1"/>
    <col min="9" max="9" width="4.109375" customWidth="1"/>
    <col min="10" max="10" width="6.5546875" customWidth="1"/>
    <col min="11" max="11" width="4.109375" customWidth="1"/>
    <col min="12" max="12" width="7.5546875" customWidth="1"/>
    <col min="13" max="13" width="5" customWidth="1"/>
    <col min="14" max="14" width="8.5546875" customWidth="1"/>
    <col min="15" max="15" width="4.109375" customWidth="1"/>
    <col min="16" max="16" width="6.5546875" customWidth="1"/>
    <col min="17" max="17" width="5" customWidth="1"/>
    <col min="18" max="18" width="8.5546875" customWidth="1"/>
  </cols>
  <sheetData>
    <row r="1" spans="1:18" ht="25.8" customHeight="1" x14ac:dyDescent="0.3">
      <c r="A1" s="559">
        <v>102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1"/>
    </row>
    <row r="2" spans="1:18" ht="23.4" x14ac:dyDescent="0.45">
      <c r="A2" s="664" t="s">
        <v>912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6"/>
    </row>
    <row r="3" spans="1:18" ht="23.4" x14ac:dyDescent="0.3">
      <c r="A3" s="667" t="s">
        <v>770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9"/>
    </row>
    <row r="4" spans="1:18" ht="40.200000000000003" customHeight="1" x14ac:dyDescent="0.3">
      <c r="A4" s="719" t="s">
        <v>0</v>
      </c>
      <c r="B4" s="719" t="s">
        <v>1</v>
      </c>
      <c r="C4" s="717" t="s">
        <v>791</v>
      </c>
      <c r="D4" s="718"/>
      <c r="E4" s="717" t="s">
        <v>782</v>
      </c>
      <c r="F4" s="718"/>
      <c r="G4" s="717" t="s">
        <v>792</v>
      </c>
      <c r="H4" s="718"/>
      <c r="I4" s="721" t="s">
        <v>784</v>
      </c>
      <c r="J4" s="722"/>
      <c r="K4" s="717" t="s">
        <v>785</v>
      </c>
      <c r="L4" s="718"/>
      <c r="M4" s="717" t="s">
        <v>786</v>
      </c>
      <c r="N4" s="718"/>
      <c r="O4" s="717" t="s">
        <v>787</v>
      </c>
      <c r="P4" s="718"/>
      <c r="Q4" s="717" t="s">
        <v>790</v>
      </c>
      <c r="R4" s="718"/>
    </row>
    <row r="5" spans="1:18" x14ac:dyDescent="0.3">
      <c r="A5" s="720"/>
      <c r="B5" s="720"/>
      <c r="C5" s="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1" t="s">
        <v>180</v>
      </c>
      <c r="N5" s="43" t="s">
        <v>464</v>
      </c>
      <c r="O5" s="1" t="s">
        <v>180</v>
      </c>
      <c r="P5" s="43" t="s">
        <v>464</v>
      </c>
      <c r="Q5" s="1" t="s">
        <v>180</v>
      </c>
      <c r="R5" s="43" t="s">
        <v>464</v>
      </c>
    </row>
    <row r="6" spans="1:18" x14ac:dyDescent="0.3">
      <c r="A6" s="27">
        <v>1</v>
      </c>
      <c r="B6" s="381" t="s">
        <v>3</v>
      </c>
      <c r="C6" s="410">
        <v>0</v>
      </c>
      <c r="D6" s="57">
        <v>0</v>
      </c>
      <c r="E6" s="124">
        <v>50.979399999999998</v>
      </c>
      <c r="F6" s="57">
        <v>118.42087000000001</v>
      </c>
      <c r="G6" s="124">
        <v>0</v>
      </c>
      <c r="H6" s="57">
        <v>0</v>
      </c>
      <c r="I6" s="124">
        <v>2.5</v>
      </c>
      <c r="J6" s="57">
        <v>30</v>
      </c>
      <c r="K6" s="124">
        <v>17</v>
      </c>
      <c r="L6" s="57">
        <v>441.17900120495602</v>
      </c>
      <c r="M6" s="124">
        <v>34</v>
      </c>
      <c r="N6" s="57">
        <v>882.35800240991205</v>
      </c>
      <c r="O6" s="124">
        <v>2.5</v>
      </c>
      <c r="P6" s="57">
        <v>30</v>
      </c>
      <c r="Q6" s="124">
        <v>106.9794</v>
      </c>
      <c r="R6" s="57">
        <v>1501.957873614868</v>
      </c>
    </row>
    <row r="7" spans="1:18" x14ac:dyDescent="0.3">
      <c r="A7" s="27">
        <v>2</v>
      </c>
      <c r="B7" s="381" t="s">
        <v>4</v>
      </c>
      <c r="C7" s="410">
        <v>0</v>
      </c>
      <c r="D7" s="57">
        <v>0</v>
      </c>
      <c r="E7" s="124">
        <v>5</v>
      </c>
      <c r="F7" s="57">
        <v>11.9</v>
      </c>
      <c r="G7" s="124">
        <v>0</v>
      </c>
      <c r="H7" s="57">
        <v>0</v>
      </c>
      <c r="I7" s="124">
        <v>4</v>
      </c>
      <c r="J7" s="57">
        <v>1.18</v>
      </c>
      <c r="K7" s="124">
        <v>19</v>
      </c>
      <c r="L7" s="57">
        <v>167.0348016012835</v>
      </c>
      <c r="M7" s="124">
        <v>38</v>
      </c>
      <c r="N7" s="57">
        <v>334.06960320256701</v>
      </c>
      <c r="O7" s="124">
        <v>4</v>
      </c>
      <c r="P7" s="57">
        <v>1.18</v>
      </c>
      <c r="Q7" s="124">
        <v>70</v>
      </c>
      <c r="R7" s="57">
        <v>515.36440480385056</v>
      </c>
    </row>
    <row r="8" spans="1:18" x14ac:dyDescent="0.3">
      <c r="A8" s="19">
        <v>3</v>
      </c>
      <c r="B8" s="382" t="s">
        <v>5</v>
      </c>
      <c r="C8" s="410">
        <v>0</v>
      </c>
      <c r="D8" s="57">
        <v>0</v>
      </c>
      <c r="E8" s="124">
        <v>0</v>
      </c>
      <c r="F8" s="57">
        <v>0</v>
      </c>
      <c r="G8" s="124">
        <v>0</v>
      </c>
      <c r="H8" s="57">
        <v>0</v>
      </c>
      <c r="I8" s="124">
        <v>0</v>
      </c>
      <c r="J8" s="57">
        <v>0</v>
      </c>
      <c r="K8" s="124">
        <v>10</v>
      </c>
      <c r="L8" s="57">
        <v>122.84159830686663</v>
      </c>
      <c r="M8" s="124">
        <v>20</v>
      </c>
      <c r="N8" s="57">
        <v>245.68319661373326</v>
      </c>
      <c r="O8" s="124">
        <v>0</v>
      </c>
      <c r="P8" s="57">
        <v>0</v>
      </c>
      <c r="Q8" s="124">
        <v>30</v>
      </c>
      <c r="R8" s="57">
        <v>368.5247949205999</v>
      </c>
    </row>
    <row r="9" spans="1:18" x14ac:dyDescent="0.3">
      <c r="A9" s="20">
        <v>4</v>
      </c>
      <c r="B9" s="383" t="s">
        <v>6</v>
      </c>
      <c r="C9" s="410">
        <v>0</v>
      </c>
      <c r="D9" s="57">
        <v>0</v>
      </c>
      <c r="E9" s="124">
        <v>48.645600000000002</v>
      </c>
      <c r="F9" s="57">
        <v>174.85782399999999</v>
      </c>
      <c r="G9" s="124">
        <v>0</v>
      </c>
      <c r="H9" s="57">
        <v>0</v>
      </c>
      <c r="I9" s="124">
        <v>5.8124000000000002</v>
      </c>
      <c r="J9" s="57">
        <v>48.280999999999999</v>
      </c>
      <c r="K9" s="124">
        <v>32.6248</v>
      </c>
      <c r="L9" s="57">
        <v>315.83529501398289</v>
      </c>
      <c r="M9" s="124">
        <v>65.249600000000001</v>
      </c>
      <c r="N9" s="57">
        <v>631.67059002796577</v>
      </c>
      <c r="O9" s="124">
        <v>5.8124000000000002</v>
      </c>
      <c r="P9" s="57">
        <v>48.280999999999999</v>
      </c>
      <c r="Q9" s="124">
        <v>158.1448</v>
      </c>
      <c r="R9" s="57">
        <v>1218.9257090419487</v>
      </c>
    </row>
    <row r="10" spans="1:18" x14ac:dyDescent="0.3">
      <c r="A10" s="20">
        <v>5</v>
      </c>
      <c r="B10" s="383" t="s">
        <v>7</v>
      </c>
      <c r="C10" s="410">
        <v>0</v>
      </c>
      <c r="D10" s="57">
        <v>0</v>
      </c>
      <c r="E10" s="124">
        <v>60.804799999999993</v>
      </c>
      <c r="F10" s="57">
        <v>195.98000000000002</v>
      </c>
      <c r="G10" s="124">
        <v>0</v>
      </c>
      <c r="H10" s="57">
        <v>0</v>
      </c>
      <c r="I10" s="124">
        <v>6.3124000000000002</v>
      </c>
      <c r="J10" s="57">
        <v>33.030999999999999</v>
      </c>
      <c r="K10" s="124">
        <v>22.6248</v>
      </c>
      <c r="L10" s="57">
        <v>159.20952482387517</v>
      </c>
      <c r="M10" s="124">
        <v>45.249600000000001</v>
      </c>
      <c r="N10" s="57">
        <v>318.41904964775034</v>
      </c>
      <c r="O10" s="124">
        <v>6.3124000000000002</v>
      </c>
      <c r="P10" s="57">
        <v>33.030999999999999</v>
      </c>
      <c r="Q10" s="124">
        <v>141.304</v>
      </c>
      <c r="R10" s="57">
        <v>739.6705744716254</v>
      </c>
    </row>
    <row r="11" spans="1:18" x14ac:dyDescent="0.3">
      <c r="A11" s="20">
        <v>6</v>
      </c>
      <c r="B11" s="383" t="s">
        <v>8</v>
      </c>
      <c r="C11" s="410">
        <v>0</v>
      </c>
      <c r="D11" s="57">
        <v>0</v>
      </c>
      <c r="E11" s="124">
        <v>0</v>
      </c>
      <c r="F11" s="57">
        <v>0</v>
      </c>
      <c r="G11" s="124">
        <v>0</v>
      </c>
      <c r="H11" s="57">
        <v>0</v>
      </c>
      <c r="I11" s="124">
        <v>0</v>
      </c>
      <c r="J11" s="57">
        <v>0</v>
      </c>
      <c r="K11" s="124">
        <v>16</v>
      </c>
      <c r="L11" s="57">
        <v>268.61112859533546</v>
      </c>
      <c r="M11" s="124">
        <v>32</v>
      </c>
      <c r="N11" s="57">
        <v>537.22225719067092</v>
      </c>
      <c r="O11" s="124">
        <v>0</v>
      </c>
      <c r="P11" s="57">
        <v>0</v>
      </c>
      <c r="Q11" s="124">
        <v>48</v>
      </c>
      <c r="R11" s="57">
        <v>805.83338578600637</v>
      </c>
    </row>
    <row r="12" spans="1:18" x14ac:dyDescent="0.3">
      <c r="A12" s="20">
        <v>7</v>
      </c>
      <c r="B12" s="383" t="s">
        <v>9</v>
      </c>
      <c r="C12" s="410">
        <v>0</v>
      </c>
      <c r="D12" s="57">
        <v>0</v>
      </c>
      <c r="E12" s="124">
        <v>0</v>
      </c>
      <c r="F12" s="57">
        <v>0</v>
      </c>
      <c r="G12" s="124">
        <v>0</v>
      </c>
      <c r="H12" s="57">
        <v>0</v>
      </c>
      <c r="I12" s="124">
        <v>0</v>
      </c>
      <c r="J12" s="57">
        <v>0</v>
      </c>
      <c r="K12" s="124">
        <v>8</v>
      </c>
      <c r="L12" s="57">
        <v>63.262386827128211</v>
      </c>
      <c r="M12" s="124">
        <v>16</v>
      </c>
      <c r="N12" s="57">
        <v>126.52477365425642</v>
      </c>
      <c r="O12" s="124">
        <v>0</v>
      </c>
      <c r="P12" s="57">
        <v>0</v>
      </c>
      <c r="Q12" s="124">
        <v>24</v>
      </c>
      <c r="R12" s="57">
        <v>189.78716048138463</v>
      </c>
    </row>
    <row r="13" spans="1:18" x14ac:dyDescent="0.3">
      <c r="A13" s="20">
        <v>8</v>
      </c>
      <c r="B13" s="383" t="s">
        <v>10</v>
      </c>
      <c r="C13" s="410">
        <v>0</v>
      </c>
      <c r="D13" s="57">
        <v>0</v>
      </c>
      <c r="E13" s="124">
        <v>23</v>
      </c>
      <c r="F13" s="57">
        <v>46.47</v>
      </c>
      <c r="G13" s="124">
        <v>0</v>
      </c>
      <c r="H13" s="57">
        <v>0</v>
      </c>
      <c r="I13" s="124">
        <v>9</v>
      </c>
      <c r="J13" s="57">
        <v>9.84</v>
      </c>
      <c r="K13" s="124">
        <v>17</v>
      </c>
      <c r="L13" s="57">
        <v>488.84378980437452</v>
      </c>
      <c r="M13" s="124">
        <v>34</v>
      </c>
      <c r="N13" s="57">
        <v>977.68757960874905</v>
      </c>
      <c r="O13" s="124">
        <v>9</v>
      </c>
      <c r="P13" s="57">
        <v>9.84</v>
      </c>
      <c r="Q13" s="124">
        <v>92</v>
      </c>
      <c r="R13" s="57">
        <v>1532.6813694131233</v>
      </c>
    </row>
    <row r="14" spans="1:18" x14ac:dyDescent="0.3">
      <c r="A14" s="20">
        <v>9</v>
      </c>
      <c r="B14" s="383" t="s">
        <v>11</v>
      </c>
      <c r="C14" s="410">
        <v>0</v>
      </c>
      <c r="D14" s="57">
        <v>0</v>
      </c>
      <c r="E14" s="124">
        <v>0</v>
      </c>
      <c r="F14" s="57">
        <v>0</v>
      </c>
      <c r="G14" s="124">
        <v>0</v>
      </c>
      <c r="H14" s="57">
        <v>0</v>
      </c>
      <c r="I14" s="124">
        <v>0</v>
      </c>
      <c r="J14" s="57">
        <v>0</v>
      </c>
      <c r="K14" s="124">
        <v>10</v>
      </c>
      <c r="L14" s="57">
        <v>105.60972384104039</v>
      </c>
      <c r="M14" s="124">
        <v>20</v>
      </c>
      <c r="N14" s="57">
        <v>211.21944768208078</v>
      </c>
      <c r="O14" s="124">
        <v>0</v>
      </c>
      <c r="P14" s="57">
        <v>0</v>
      </c>
      <c r="Q14" s="124">
        <v>30</v>
      </c>
      <c r="R14" s="57">
        <v>316.8291715231212</v>
      </c>
    </row>
    <row r="15" spans="1:18" x14ac:dyDescent="0.3">
      <c r="A15" s="20">
        <v>10</v>
      </c>
      <c r="B15" s="383" t="s">
        <v>12</v>
      </c>
      <c r="C15" s="410">
        <v>0</v>
      </c>
      <c r="D15" s="57">
        <v>0</v>
      </c>
      <c r="E15" s="124">
        <v>657.65815999999995</v>
      </c>
      <c r="F15" s="57">
        <v>1527.8285701999996</v>
      </c>
      <c r="G15" s="124">
        <v>0</v>
      </c>
      <c r="H15" s="57">
        <v>0</v>
      </c>
      <c r="I15" s="124">
        <v>60.400685056039848</v>
      </c>
      <c r="J15" s="57">
        <v>403.74950000000001</v>
      </c>
      <c r="K15" s="124">
        <v>194.8013701120797</v>
      </c>
      <c r="L15" s="57">
        <v>1842.9766355923869</v>
      </c>
      <c r="M15" s="124">
        <v>389.60274022415939</v>
      </c>
      <c r="N15" s="57">
        <v>3685.9532711847737</v>
      </c>
      <c r="O15" s="124">
        <v>60.400685056039848</v>
      </c>
      <c r="P15" s="57">
        <v>403.74950000000001</v>
      </c>
      <c r="Q15" s="124">
        <v>1362.8636404483186</v>
      </c>
      <c r="R15" s="57">
        <v>7864.25747697716</v>
      </c>
    </row>
    <row r="16" spans="1:18" x14ac:dyDescent="0.3">
      <c r="A16" s="20">
        <v>11</v>
      </c>
      <c r="B16" s="383" t="s">
        <v>13</v>
      </c>
      <c r="C16" s="410">
        <v>0</v>
      </c>
      <c r="D16" s="57">
        <v>0</v>
      </c>
      <c r="E16" s="124">
        <v>0</v>
      </c>
      <c r="F16" s="57">
        <v>0</v>
      </c>
      <c r="G16" s="124">
        <v>0</v>
      </c>
      <c r="H16" s="57">
        <v>0</v>
      </c>
      <c r="I16" s="124">
        <v>0</v>
      </c>
      <c r="J16" s="57">
        <v>0</v>
      </c>
      <c r="K16" s="124">
        <v>6</v>
      </c>
      <c r="L16" s="57">
        <v>65.082899219446048</v>
      </c>
      <c r="M16" s="124">
        <v>12</v>
      </c>
      <c r="N16" s="57">
        <v>130.1657984388921</v>
      </c>
      <c r="O16" s="124">
        <v>0</v>
      </c>
      <c r="P16" s="57">
        <v>0</v>
      </c>
      <c r="Q16" s="124">
        <v>18</v>
      </c>
      <c r="R16" s="57">
        <v>195.24869765833813</v>
      </c>
    </row>
    <row r="17" spans="1:18" x14ac:dyDescent="0.3">
      <c r="A17" s="20">
        <v>12</v>
      </c>
      <c r="B17" s="383" t="s">
        <v>14</v>
      </c>
      <c r="C17" s="410">
        <v>0</v>
      </c>
      <c r="D17" s="57">
        <v>0</v>
      </c>
      <c r="E17" s="124">
        <v>0</v>
      </c>
      <c r="F17" s="57">
        <v>0</v>
      </c>
      <c r="G17" s="124">
        <v>0</v>
      </c>
      <c r="H17" s="57">
        <v>0</v>
      </c>
      <c r="I17" s="124">
        <v>0</v>
      </c>
      <c r="J17" s="57">
        <v>0</v>
      </c>
      <c r="K17" s="124">
        <v>10</v>
      </c>
      <c r="L17" s="57">
        <v>58.49685588406183</v>
      </c>
      <c r="M17" s="124">
        <v>20</v>
      </c>
      <c r="N17" s="57">
        <v>116.99371176812366</v>
      </c>
      <c r="O17" s="124">
        <v>0</v>
      </c>
      <c r="P17" s="57">
        <v>0</v>
      </c>
      <c r="Q17" s="124">
        <v>30</v>
      </c>
      <c r="R17" s="57">
        <v>175.49056765218549</v>
      </c>
    </row>
    <row r="18" spans="1:18" x14ac:dyDescent="0.3">
      <c r="A18" s="672" t="s">
        <v>126</v>
      </c>
      <c r="B18" s="716"/>
      <c r="C18" s="13">
        <v>0</v>
      </c>
      <c r="D18" s="58">
        <v>0</v>
      </c>
      <c r="E18" s="126">
        <v>846.08795999999995</v>
      </c>
      <c r="F18" s="58">
        <v>2075.4572641999994</v>
      </c>
      <c r="G18" s="126">
        <v>0</v>
      </c>
      <c r="H18" s="58">
        <v>0</v>
      </c>
      <c r="I18" s="126">
        <v>88.025485056039855</v>
      </c>
      <c r="J18" s="58">
        <v>526.08150000000001</v>
      </c>
      <c r="K18" s="126">
        <v>363.05097011207965</v>
      </c>
      <c r="L18" s="58">
        <v>4098.9836407147368</v>
      </c>
      <c r="M18" s="126">
        <v>726.10194022415931</v>
      </c>
      <c r="N18" s="58">
        <v>8197.9672814294736</v>
      </c>
      <c r="O18" s="126">
        <v>88.025485056039855</v>
      </c>
      <c r="P18" s="58">
        <v>526.08150000000001</v>
      </c>
      <c r="Q18" s="126">
        <v>2111.2918404483185</v>
      </c>
      <c r="R18" s="58">
        <v>15424.571186344212</v>
      </c>
    </row>
    <row r="19" spans="1:18" x14ac:dyDescent="0.3">
      <c r="A19" s="20">
        <v>1</v>
      </c>
      <c r="B19" s="383" t="s">
        <v>17</v>
      </c>
      <c r="C19" s="410">
        <v>0</v>
      </c>
      <c r="D19" s="57">
        <v>0</v>
      </c>
      <c r="E19" s="124">
        <v>30.949000000000002</v>
      </c>
      <c r="F19" s="57">
        <v>56.422579999999996</v>
      </c>
      <c r="G19" s="124">
        <v>0</v>
      </c>
      <c r="H19" s="57">
        <v>0</v>
      </c>
      <c r="I19" s="124">
        <v>1.5</v>
      </c>
      <c r="J19" s="57">
        <v>15</v>
      </c>
      <c r="K19" s="124">
        <v>20</v>
      </c>
      <c r="L19" s="57">
        <v>195.55658932268864</v>
      </c>
      <c r="M19" s="124">
        <v>40</v>
      </c>
      <c r="N19" s="57">
        <v>391.11317864537727</v>
      </c>
      <c r="O19" s="124">
        <v>1.5</v>
      </c>
      <c r="P19" s="57">
        <v>15</v>
      </c>
      <c r="Q19" s="124">
        <v>93.948999999999998</v>
      </c>
      <c r="R19" s="57">
        <v>673.09234796806595</v>
      </c>
    </row>
    <row r="20" spans="1:18" x14ac:dyDescent="0.3">
      <c r="A20" s="20">
        <v>2</v>
      </c>
      <c r="B20" s="383" t="s">
        <v>34</v>
      </c>
      <c r="C20" s="410">
        <v>0</v>
      </c>
      <c r="D20" s="57">
        <v>0</v>
      </c>
      <c r="E20" s="124">
        <v>0</v>
      </c>
      <c r="F20" s="57">
        <v>0</v>
      </c>
      <c r="G20" s="124">
        <v>0</v>
      </c>
      <c r="H20" s="57">
        <v>0</v>
      </c>
      <c r="I20" s="124">
        <v>0</v>
      </c>
      <c r="J20" s="57">
        <v>0</v>
      </c>
      <c r="K20" s="124">
        <v>10</v>
      </c>
      <c r="L20" s="57">
        <v>115.52227055125786</v>
      </c>
      <c r="M20" s="124">
        <v>20</v>
      </c>
      <c r="N20" s="57">
        <v>231.04454110251572</v>
      </c>
      <c r="O20" s="124">
        <v>0</v>
      </c>
      <c r="P20" s="57">
        <v>0</v>
      </c>
      <c r="Q20" s="124">
        <v>30</v>
      </c>
      <c r="R20" s="57">
        <v>346.56681165377358</v>
      </c>
    </row>
    <row r="21" spans="1:18" x14ac:dyDescent="0.3">
      <c r="A21" s="20">
        <v>3</v>
      </c>
      <c r="B21" s="383" t="s">
        <v>18</v>
      </c>
      <c r="C21" s="410">
        <v>0</v>
      </c>
      <c r="D21" s="57">
        <v>0</v>
      </c>
      <c r="E21" s="124">
        <v>9</v>
      </c>
      <c r="F21" s="57">
        <v>34.11</v>
      </c>
      <c r="G21" s="124">
        <v>0</v>
      </c>
      <c r="H21" s="57">
        <v>0</v>
      </c>
      <c r="I21" s="124">
        <v>3</v>
      </c>
      <c r="J21" s="57">
        <v>27.5</v>
      </c>
      <c r="K21" s="124">
        <v>24</v>
      </c>
      <c r="L21" s="57">
        <v>139.46756325403621</v>
      </c>
      <c r="M21" s="124">
        <v>48</v>
      </c>
      <c r="N21" s="57">
        <v>278.93512650807241</v>
      </c>
      <c r="O21" s="124">
        <v>3</v>
      </c>
      <c r="P21" s="57">
        <v>27.5</v>
      </c>
      <c r="Q21" s="124">
        <v>87</v>
      </c>
      <c r="R21" s="57">
        <v>507.51268976210866</v>
      </c>
    </row>
    <row r="22" spans="1:18" x14ac:dyDescent="0.3">
      <c r="A22" s="20">
        <v>4</v>
      </c>
      <c r="B22" s="383" t="s">
        <v>19</v>
      </c>
      <c r="C22" s="410">
        <v>0</v>
      </c>
      <c r="D22" s="57">
        <v>0</v>
      </c>
      <c r="E22" s="124">
        <v>11</v>
      </c>
      <c r="F22" s="57">
        <v>43.87</v>
      </c>
      <c r="G22" s="124">
        <v>0</v>
      </c>
      <c r="H22" s="57">
        <v>0</v>
      </c>
      <c r="I22" s="124">
        <v>5</v>
      </c>
      <c r="J22" s="57">
        <v>28.08</v>
      </c>
      <c r="K22" s="124">
        <v>20</v>
      </c>
      <c r="L22" s="57">
        <v>136.30851781552525</v>
      </c>
      <c r="M22" s="124">
        <v>40</v>
      </c>
      <c r="N22" s="57">
        <v>272.6170356310505</v>
      </c>
      <c r="O22" s="124">
        <v>5</v>
      </c>
      <c r="P22" s="57">
        <v>28.08</v>
      </c>
      <c r="Q22" s="124">
        <v>81</v>
      </c>
      <c r="R22" s="57">
        <v>508.95555344657566</v>
      </c>
    </row>
    <row r="23" spans="1:18" x14ac:dyDescent="0.3">
      <c r="A23" s="20">
        <v>5</v>
      </c>
      <c r="B23" s="383" t="s">
        <v>20</v>
      </c>
      <c r="C23" s="410">
        <v>0</v>
      </c>
      <c r="D23" s="57">
        <v>0</v>
      </c>
      <c r="E23" s="124">
        <v>0</v>
      </c>
      <c r="F23" s="57">
        <v>0</v>
      </c>
      <c r="G23" s="124">
        <v>0</v>
      </c>
      <c r="H23" s="57">
        <v>0</v>
      </c>
      <c r="I23" s="124">
        <v>0</v>
      </c>
      <c r="J23" s="57">
        <v>0</v>
      </c>
      <c r="K23" s="124">
        <v>10</v>
      </c>
      <c r="L23" s="57">
        <v>155.52935997501206</v>
      </c>
      <c r="M23" s="124">
        <v>20</v>
      </c>
      <c r="N23" s="57">
        <v>311.05871995002411</v>
      </c>
      <c r="O23" s="124">
        <v>0</v>
      </c>
      <c r="P23" s="57">
        <v>0</v>
      </c>
      <c r="Q23" s="124">
        <v>30</v>
      </c>
      <c r="R23" s="57">
        <v>466.58807992503614</v>
      </c>
    </row>
    <row r="24" spans="1:18" x14ac:dyDescent="0.3">
      <c r="A24" s="20">
        <v>6</v>
      </c>
      <c r="B24" s="383" t="s">
        <v>21</v>
      </c>
      <c r="C24" s="410">
        <v>0</v>
      </c>
      <c r="D24" s="57">
        <v>0</v>
      </c>
      <c r="E24" s="124">
        <v>0</v>
      </c>
      <c r="F24" s="57">
        <v>0</v>
      </c>
      <c r="G24" s="124">
        <v>0</v>
      </c>
      <c r="H24" s="57">
        <v>0</v>
      </c>
      <c r="I24" s="124">
        <v>0</v>
      </c>
      <c r="J24" s="57">
        <v>0</v>
      </c>
      <c r="K24" s="124">
        <v>10</v>
      </c>
      <c r="L24" s="57">
        <v>118.22558117244773</v>
      </c>
      <c r="M24" s="124">
        <v>20</v>
      </c>
      <c r="N24" s="57">
        <v>236.45116234489547</v>
      </c>
      <c r="O24" s="124">
        <v>0</v>
      </c>
      <c r="P24" s="57">
        <v>0</v>
      </c>
      <c r="Q24" s="124">
        <v>30</v>
      </c>
      <c r="R24" s="57">
        <v>354.6767435173432</v>
      </c>
    </row>
    <row r="25" spans="1:18" x14ac:dyDescent="0.3">
      <c r="A25" s="20">
        <v>7</v>
      </c>
      <c r="B25" s="383" t="s">
        <v>22</v>
      </c>
      <c r="C25" s="410">
        <v>0</v>
      </c>
      <c r="D25" s="57">
        <v>0</v>
      </c>
      <c r="E25" s="124">
        <v>0</v>
      </c>
      <c r="F25" s="57">
        <v>0</v>
      </c>
      <c r="G25" s="124">
        <v>0</v>
      </c>
      <c r="H25" s="57">
        <v>0</v>
      </c>
      <c r="I25" s="124">
        <v>0</v>
      </c>
      <c r="J25" s="57">
        <v>0</v>
      </c>
      <c r="K25" s="124">
        <v>6</v>
      </c>
      <c r="L25" s="57">
        <v>61.986544850027308</v>
      </c>
      <c r="M25" s="124">
        <v>12</v>
      </c>
      <c r="N25" s="57">
        <v>123.97308970005462</v>
      </c>
      <c r="O25" s="124">
        <v>0</v>
      </c>
      <c r="P25" s="57">
        <v>0</v>
      </c>
      <c r="Q25" s="124">
        <v>18</v>
      </c>
      <c r="R25" s="57">
        <v>185.95963455008192</v>
      </c>
    </row>
    <row r="26" spans="1:18" x14ac:dyDescent="0.3">
      <c r="A26" s="20">
        <v>8</v>
      </c>
      <c r="B26" s="383" t="s">
        <v>23</v>
      </c>
      <c r="C26" s="410">
        <v>0</v>
      </c>
      <c r="D26" s="57">
        <v>0</v>
      </c>
      <c r="E26" s="124">
        <v>0</v>
      </c>
      <c r="F26" s="57">
        <v>0</v>
      </c>
      <c r="G26" s="124">
        <v>0</v>
      </c>
      <c r="H26" s="57">
        <v>0</v>
      </c>
      <c r="I26" s="124">
        <v>0</v>
      </c>
      <c r="J26" s="57">
        <v>0</v>
      </c>
      <c r="K26" s="124">
        <v>10</v>
      </c>
      <c r="L26" s="57">
        <v>209.05270258917443</v>
      </c>
      <c r="M26" s="124">
        <v>20</v>
      </c>
      <c r="N26" s="57">
        <v>418.10540517834886</v>
      </c>
      <c r="O26" s="124">
        <v>0</v>
      </c>
      <c r="P26" s="57">
        <v>0</v>
      </c>
      <c r="Q26" s="124">
        <v>30</v>
      </c>
      <c r="R26" s="57">
        <v>627.15810776752323</v>
      </c>
    </row>
    <row r="27" spans="1:18" x14ac:dyDescent="0.3">
      <c r="A27" s="672" t="s">
        <v>127</v>
      </c>
      <c r="B27" s="716"/>
      <c r="C27" s="13">
        <v>0</v>
      </c>
      <c r="D27" s="58">
        <v>0</v>
      </c>
      <c r="E27" s="126">
        <v>50.948999999999998</v>
      </c>
      <c r="F27" s="58">
        <v>134.40258</v>
      </c>
      <c r="G27" s="126">
        <v>0</v>
      </c>
      <c r="H27" s="58">
        <v>0</v>
      </c>
      <c r="I27" s="126">
        <v>9.5</v>
      </c>
      <c r="J27" s="58">
        <v>70.58</v>
      </c>
      <c r="K27" s="126">
        <v>110</v>
      </c>
      <c r="L27" s="58">
        <v>1131.6491295301694</v>
      </c>
      <c r="M27" s="126">
        <v>220</v>
      </c>
      <c r="N27" s="58">
        <v>2263.2982590603388</v>
      </c>
      <c r="O27" s="126">
        <v>9.5</v>
      </c>
      <c r="P27" s="58">
        <v>70.58</v>
      </c>
      <c r="Q27" s="126">
        <v>399.94900000000001</v>
      </c>
      <c r="R27" s="58">
        <v>3670.5099685905084</v>
      </c>
    </row>
    <row r="28" spans="1:18" x14ac:dyDescent="0.3">
      <c r="A28" s="20">
        <v>1</v>
      </c>
      <c r="B28" s="383" t="s">
        <v>25</v>
      </c>
      <c r="C28" s="410">
        <v>0</v>
      </c>
      <c r="D28" s="57">
        <v>0</v>
      </c>
      <c r="E28" s="124">
        <v>254.01259999999999</v>
      </c>
      <c r="F28" s="57">
        <v>563.55154400000004</v>
      </c>
      <c r="G28" s="124">
        <v>0</v>
      </c>
      <c r="H28" s="57">
        <v>0</v>
      </c>
      <c r="I28" s="124">
        <v>13.484299999999999</v>
      </c>
      <c r="J28" s="57">
        <v>94.703030000000012</v>
      </c>
      <c r="K28" s="124">
        <v>51.968600000000002</v>
      </c>
      <c r="L28" s="57">
        <v>327.54312341603071</v>
      </c>
      <c r="M28" s="124">
        <v>103.9372</v>
      </c>
      <c r="N28" s="57">
        <v>655.08624683206142</v>
      </c>
      <c r="O28" s="124">
        <v>13.484299999999999</v>
      </c>
      <c r="P28" s="57">
        <v>94.703030000000012</v>
      </c>
      <c r="Q28" s="124">
        <v>436.88700000000006</v>
      </c>
      <c r="R28" s="57">
        <v>1735.586974248092</v>
      </c>
    </row>
    <row r="29" spans="1:18" x14ac:dyDescent="0.3">
      <c r="A29" s="672" t="s">
        <v>178</v>
      </c>
      <c r="B29" s="716"/>
      <c r="C29" s="13">
        <v>0</v>
      </c>
      <c r="D29" s="58">
        <v>0</v>
      </c>
      <c r="E29" s="126">
        <v>254.01259999999999</v>
      </c>
      <c r="F29" s="58">
        <v>563.55154400000004</v>
      </c>
      <c r="G29" s="126">
        <v>0</v>
      </c>
      <c r="H29" s="58">
        <v>0</v>
      </c>
      <c r="I29" s="126">
        <v>13.484299999999999</v>
      </c>
      <c r="J29" s="58">
        <v>94.703030000000012</v>
      </c>
      <c r="K29" s="126">
        <v>51.968600000000002</v>
      </c>
      <c r="L29" s="58">
        <v>327.54312341603071</v>
      </c>
      <c r="M29" s="126">
        <v>103.9372</v>
      </c>
      <c r="N29" s="58">
        <v>655.08624683206142</v>
      </c>
      <c r="O29" s="126">
        <v>13.484299999999999</v>
      </c>
      <c r="P29" s="58">
        <v>94.703030000000012</v>
      </c>
      <c r="Q29" s="126">
        <v>436.88700000000006</v>
      </c>
      <c r="R29" s="58">
        <v>1735.586974248092</v>
      </c>
    </row>
    <row r="30" spans="1:18" x14ac:dyDescent="0.3">
      <c r="A30" s="20">
        <v>1</v>
      </c>
      <c r="B30" s="383" t="s">
        <v>27</v>
      </c>
      <c r="C30" s="410">
        <v>0</v>
      </c>
      <c r="D30" s="57">
        <v>0</v>
      </c>
      <c r="E30" s="124">
        <v>145.32823999999997</v>
      </c>
      <c r="F30" s="57">
        <v>235.91779759999997</v>
      </c>
      <c r="G30" s="124">
        <v>0</v>
      </c>
      <c r="H30" s="57">
        <v>0</v>
      </c>
      <c r="I30" s="124">
        <v>15.781000000000001</v>
      </c>
      <c r="J30" s="57">
        <v>32.042999999999999</v>
      </c>
      <c r="K30" s="124">
        <v>40.561999999999998</v>
      </c>
      <c r="L30" s="57">
        <v>175.9091663390621</v>
      </c>
      <c r="M30" s="124">
        <v>81.123999999999995</v>
      </c>
      <c r="N30" s="57">
        <v>351.81833267812419</v>
      </c>
      <c r="O30" s="124">
        <v>15.781000000000001</v>
      </c>
      <c r="P30" s="57">
        <v>32.042999999999999</v>
      </c>
      <c r="Q30" s="124">
        <v>298.57623999999998</v>
      </c>
      <c r="R30" s="57">
        <v>827.73129661718633</v>
      </c>
    </row>
    <row r="31" spans="1:18" x14ac:dyDescent="0.3">
      <c r="A31" s="672" t="s">
        <v>179</v>
      </c>
      <c r="B31" s="716"/>
      <c r="C31" s="13">
        <v>0</v>
      </c>
      <c r="D31" s="58">
        <v>0</v>
      </c>
      <c r="E31" s="126">
        <v>145.32823999999997</v>
      </c>
      <c r="F31" s="58">
        <v>235.91779759999997</v>
      </c>
      <c r="G31" s="126">
        <v>0</v>
      </c>
      <c r="H31" s="58">
        <v>0</v>
      </c>
      <c r="I31" s="126">
        <v>15.781000000000001</v>
      </c>
      <c r="J31" s="58">
        <v>32.042999999999999</v>
      </c>
      <c r="K31" s="126">
        <v>40.561999999999998</v>
      </c>
      <c r="L31" s="58">
        <v>175.9091663390621</v>
      </c>
      <c r="M31" s="126">
        <v>81.123999999999995</v>
      </c>
      <c r="N31" s="58">
        <v>351.81833267812419</v>
      </c>
      <c r="O31" s="126">
        <v>15.781000000000001</v>
      </c>
      <c r="P31" s="58">
        <v>32.042999999999999</v>
      </c>
      <c r="Q31" s="126">
        <v>298.57623999999998</v>
      </c>
      <c r="R31" s="58">
        <v>827.73129661718633</v>
      </c>
    </row>
    <row r="32" spans="1:18" x14ac:dyDescent="0.3">
      <c r="A32" s="672" t="s">
        <v>132</v>
      </c>
      <c r="B32" s="716"/>
      <c r="C32" s="13">
        <v>0</v>
      </c>
      <c r="D32" s="58">
        <v>0</v>
      </c>
      <c r="E32" s="126">
        <v>1296.3778</v>
      </c>
      <c r="F32" s="58">
        <v>3009.3291857999993</v>
      </c>
      <c r="G32" s="126">
        <v>0</v>
      </c>
      <c r="H32" s="58">
        <v>0</v>
      </c>
      <c r="I32" s="126">
        <v>126.79078505603987</v>
      </c>
      <c r="J32" s="58">
        <v>723.40753000000007</v>
      </c>
      <c r="K32" s="126">
        <v>565.5815701120797</v>
      </c>
      <c r="L32" s="58">
        <v>5734.0850599999985</v>
      </c>
      <c r="M32" s="126">
        <v>1131.1631402241594</v>
      </c>
      <c r="N32" s="58">
        <v>11468.170119999997</v>
      </c>
      <c r="O32" s="126">
        <v>126.79078505603987</v>
      </c>
      <c r="P32" s="58">
        <v>723.40753000000007</v>
      </c>
      <c r="Q32" s="126">
        <v>3246.7040804483186</v>
      </c>
      <c r="R32" s="58">
        <v>21658.399425799998</v>
      </c>
    </row>
  </sheetData>
  <mergeCells count="18">
    <mergeCell ref="K4:L4"/>
    <mergeCell ref="M4:N4"/>
    <mergeCell ref="A32:B32"/>
    <mergeCell ref="A29:B29"/>
    <mergeCell ref="A31:B31"/>
    <mergeCell ref="A1:R1"/>
    <mergeCell ref="O4:P4"/>
    <mergeCell ref="Q4:R4"/>
    <mergeCell ref="A18:B18"/>
    <mergeCell ref="A27:B27"/>
    <mergeCell ref="A2:R2"/>
    <mergeCell ref="A3:R3"/>
    <mergeCell ref="A4:A5"/>
    <mergeCell ref="B4:B5"/>
    <mergeCell ref="C4:D4"/>
    <mergeCell ref="E4:F4"/>
    <mergeCell ref="G4:H4"/>
    <mergeCell ref="I4:J4"/>
  </mergeCells>
  <printOptions gridLines="1"/>
  <pageMargins left="0.25" right="0.25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AM33"/>
  <sheetViews>
    <sheetView workbookViewId="0">
      <selection sqref="A1:J1"/>
    </sheetView>
  </sheetViews>
  <sheetFormatPr defaultRowHeight="14.4" x14ac:dyDescent="0.3"/>
  <cols>
    <col min="1" max="1" width="7.6640625" customWidth="1"/>
    <col min="2" max="2" width="8.5546875" customWidth="1"/>
    <col min="3" max="3" width="8.88671875" customWidth="1"/>
    <col min="4" max="4" width="11" style="46" customWidth="1"/>
    <col min="5" max="5" width="9.109375" customWidth="1"/>
    <col min="6" max="6" width="10.5546875" style="46" customWidth="1"/>
    <col min="7" max="7" width="9.6640625" customWidth="1"/>
    <col min="8" max="8" width="10.5546875" style="46" customWidth="1"/>
    <col min="9" max="9" width="8.44140625" customWidth="1"/>
    <col min="10" max="10" width="10.6640625" style="46" customWidth="1"/>
  </cols>
  <sheetData>
    <row r="1" spans="1:39" s="92" customFormat="1" ht="20.25" customHeight="1" x14ac:dyDescent="0.35">
      <c r="A1" s="601">
        <v>10</v>
      </c>
      <c r="B1" s="602"/>
      <c r="C1" s="602"/>
      <c r="D1" s="602"/>
      <c r="E1" s="602"/>
      <c r="F1" s="602"/>
      <c r="G1" s="602"/>
      <c r="H1" s="602"/>
      <c r="I1" s="602"/>
      <c r="J1" s="603"/>
    </row>
    <row r="2" spans="1:39" ht="73.5" customHeight="1" x14ac:dyDescent="0.3">
      <c r="A2" s="598" t="s">
        <v>723</v>
      </c>
      <c r="B2" s="599"/>
      <c r="C2" s="599"/>
      <c r="D2" s="599"/>
      <c r="E2" s="599"/>
      <c r="F2" s="599"/>
      <c r="G2" s="599"/>
      <c r="H2" s="599"/>
      <c r="I2" s="599"/>
      <c r="J2" s="60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8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45" customHeight="1" x14ac:dyDescent="0.3">
      <c r="A4" s="353" t="s">
        <v>0</v>
      </c>
      <c r="B4" s="353" t="s">
        <v>1</v>
      </c>
      <c r="C4" s="353" t="s">
        <v>133</v>
      </c>
      <c r="D4" s="351" t="s">
        <v>134</v>
      </c>
      <c r="E4" s="353" t="s">
        <v>135</v>
      </c>
      <c r="F4" s="351" t="s">
        <v>136</v>
      </c>
      <c r="G4" s="353" t="s">
        <v>413</v>
      </c>
      <c r="H4" s="363" t="s">
        <v>414</v>
      </c>
      <c r="I4" s="353" t="s">
        <v>137</v>
      </c>
      <c r="J4" s="351" t="s">
        <v>138</v>
      </c>
    </row>
    <row r="5" spans="1:39" x14ac:dyDescent="0.3">
      <c r="A5" s="354">
        <v>1</v>
      </c>
      <c r="B5" s="355" t="s">
        <v>3</v>
      </c>
      <c r="C5" s="95">
        <v>143</v>
      </c>
      <c r="D5" s="98">
        <v>361.74</v>
      </c>
      <c r="E5" s="95">
        <v>1561</v>
      </c>
      <c r="F5" s="98">
        <v>12251.08</v>
      </c>
      <c r="G5" s="95">
        <v>822</v>
      </c>
      <c r="H5" s="98">
        <v>10265.709999999999</v>
      </c>
      <c r="I5" s="95">
        <f>C5+E5+G5</f>
        <v>2526</v>
      </c>
      <c r="J5" s="98">
        <f>D5+F5+H5</f>
        <v>22878.53</v>
      </c>
    </row>
    <row r="6" spans="1:39" x14ac:dyDescent="0.3">
      <c r="A6" s="94">
        <v>2</v>
      </c>
      <c r="B6" s="356" t="s">
        <v>4</v>
      </c>
      <c r="C6" s="95">
        <v>856</v>
      </c>
      <c r="D6" s="98">
        <v>906</v>
      </c>
      <c r="E6" s="95">
        <v>598</v>
      </c>
      <c r="F6" s="98">
        <v>5039</v>
      </c>
      <c r="G6" s="95">
        <v>6</v>
      </c>
      <c r="H6" s="98">
        <v>96</v>
      </c>
      <c r="I6" s="95">
        <f t="shared" ref="I6:I30" si="0">C6+E6+G6</f>
        <v>1460</v>
      </c>
      <c r="J6" s="98">
        <f t="shared" ref="J6:J30" si="1">D6+F6+H6</f>
        <v>6041</v>
      </c>
    </row>
    <row r="7" spans="1:39" x14ac:dyDescent="0.3">
      <c r="A7" s="94">
        <v>3</v>
      </c>
      <c r="B7" s="356" t="s">
        <v>5</v>
      </c>
      <c r="C7" s="95">
        <v>0</v>
      </c>
      <c r="D7" s="98">
        <v>0</v>
      </c>
      <c r="E7" s="95">
        <v>169</v>
      </c>
      <c r="F7" s="98">
        <v>2689.67</v>
      </c>
      <c r="G7" s="95">
        <v>32</v>
      </c>
      <c r="H7" s="98">
        <v>655.72</v>
      </c>
      <c r="I7" s="95">
        <f t="shared" si="0"/>
        <v>201</v>
      </c>
      <c r="J7" s="98">
        <f t="shared" si="1"/>
        <v>3345.3900000000003</v>
      </c>
    </row>
    <row r="8" spans="1:39" x14ac:dyDescent="0.3">
      <c r="A8" s="94">
        <v>4</v>
      </c>
      <c r="B8" s="356" t="s">
        <v>6</v>
      </c>
      <c r="C8" s="95">
        <v>426</v>
      </c>
      <c r="D8" s="98">
        <v>1146.76</v>
      </c>
      <c r="E8" s="95">
        <v>2060</v>
      </c>
      <c r="F8" s="98">
        <v>12614.44</v>
      </c>
      <c r="G8" s="95">
        <v>41</v>
      </c>
      <c r="H8" s="98">
        <v>406.06</v>
      </c>
      <c r="I8" s="95">
        <f t="shared" si="0"/>
        <v>2527</v>
      </c>
      <c r="J8" s="98">
        <f t="shared" si="1"/>
        <v>14167.26</v>
      </c>
    </row>
    <row r="9" spans="1:39" x14ac:dyDescent="0.3">
      <c r="A9" s="94">
        <v>5</v>
      </c>
      <c r="B9" s="356" t="s">
        <v>7</v>
      </c>
      <c r="C9" s="95">
        <v>3562</v>
      </c>
      <c r="D9" s="98">
        <v>2017.32</v>
      </c>
      <c r="E9" s="95">
        <v>1178</v>
      </c>
      <c r="F9" s="98">
        <v>2560.0500000000002</v>
      </c>
      <c r="G9" s="95">
        <v>31</v>
      </c>
      <c r="H9" s="98">
        <v>265.14999999999998</v>
      </c>
      <c r="I9" s="95">
        <f t="shared" si="0"/>
        <v>4771</v>
      </c>
      <c r="J9" s="98">
        <f t="shared" si="1"/>
        <v>4842.5199999999995</v>
      </c>
    </row>
    <row r="10" spans="1:39" x14ac:dyDescent="0.3">
      <c r="A10" s="94">
        <v>6</v>
      </c>
      <c r="B10" s="356" t="s">
        <v>8</v>
      </c>
      <c r="C10" s="95">
        <v>24</v>
      </c>
      <c r="D10" s="98">
        <v>83.13</v>
      </c>
      <c r="E10" s="95">
        <v>480</v>
      </c>
      <c r="F10" s="98">
        <v>8405.06</v>
      </c>
      <c r="G10" s="95">
        <v>44</v>
      </c>
      <c r="H10" s="98">
        <v>359.05</v>
      </c>
      <c r="I10" s="95">
        <f t="shared" si="0"/>
        <v>548</v>
      </c>
      <c r="J10" s="98">
        <f t="shared" si="1"/>
        <v>8847.239999999998</v>
      </c>
    </row>
    <row r="11" spans="1:39" x14ac:dyDescent="0.3">
      <c r="A11" s="94">
        <v>7</v>
      </c>
      <c r="B11" s="356" t="s">
        <v>9</v>
      </c>
      <c r="C11" s="95">
        <v>12</v>
      </c>
      <c r="D11" s="98">
        <v>18.47</v>
      </c>
      <c r="E11" s="95">
        <v>67</v>
      </c>
      <c r="F11" s="98">
        <v>396.31</v>
      </c>
      <c r="G11" s="95">
        <v>43</v>
      </c>
      <c r="H11" s="98">
        <v>393.04</v>
      </c>
      <c r="I11" s="95">
        <f t="shared" si="0"/>
        <v>122</v>
      </c>
      <c r="J11" s="98">
        <f t="shared" si="1"/>
        <v>807.81999999999994</v>
      </c>
    </row>
    <row r="12" spans="1:39" x14ac:dyDescent="0.3">
      <c r="A12" s="94">
        <v>8</v>
      </c>
      <c r="B12" s="356" t="s">
        <v>10</v>
      </c>
      <c r="C12" s="95">
        <v>3050</v>
      </c>
      <c r="D12" s="98">
        <v>3542.46</v>
      </c>
      <c r="E12" s="95">
        <v>1234</v>
      </c>
      <c r="F12" s="98">
        <v>9785.94</v>
      </c>
      <c r="G12" s="95">
        <v>155</v>
      </c>
      <c r="H12" s="98">
        <v>4095.8</v>
      </c>
      <c r="I12" s="95">
        <f t="shared" si="0"/>
        <v>4439</v>
      </c>
      <c r="J12" s="98">
        <f t="shared" si="1"/>
        <v>17424.2</v>
      </c>
    </row>
    <row r="13" spans="1:39" x14ac:dyDescent="0.3">
      <c r="A13" s="94">
        <v>9</v>
      </c>
      <c r="B13" s="356" t="s">
        <v>11</v>
      </c>
      <c r="C13" s="95">
        <v>7</v>
      </c>
      <c r="D13" s="98">
        <v>12.3</v>
      </c>
      <c r="E13" s="95">
        <v>82</v>
      </c>
      <c r="F13" s="98">
        <v>591.76</v>
      </c>
      <c r="G13" s="95">
        <v>21</v>
      </c>
      <c r="H13" s="98">
        <v>136.41999999999999</v>
      </c>
      <c r="I13" s="95">
        <f t="shared" si="0"/>
        <v>110</v>
      </c>
      <c r="J13" s="98">
        <f t="shared" si="1"/>
        <v>740.4799999999999</v>
      </c>
    </row>
    <row r="14" spans="1:39" x14ac:dyDescent="0.3">
      <c r="A14" s="94">
        <v>10</v>
      </c>
      <c r="B14" s="356" t="s">
        <v>12</v>
      </c>
      <c r="C14" s="95">
        <v>6332</v>
      </c>
      <c r="D14" s="98">
        <v>4401.07</v>
      </c>
      <c r="E14" s="95">
        <v>3080</v>
      </c>
      <c r="F14" s="98">
        <v>21886.13</v>
      </c>
      <c r="G14" s="95">
        <v>957</v>
      </c>
      <c r="H14" s="98">
        <v>8533.39</v>
      </c>
      <c r="I14" s="95">
        <f>C14+E14+G14</f>
        <v>10369</v>
      </c>
      <c r="J14" s="98">
        <f>D14+F14+H14</f>
        <v>34820.589999999997</v>
      </c>
    </row>
    <row r="15" spans="1:39" x14ac:dyDescent="0.3">
      <c r="A15" s="94">
        <v>11</v>
      </c>
      <c r="B15" s="356" t="s">
        <v>13</v>
      </c>
      <c r="C15" s="95">
        <v>300</v>
      </c>
      <c r="D15" s="98">
        <v>602.15</v>
      </c>
      <c r="E15" s="95">
        <v>475</v>
      </c>
      <c r="F15" s="98">
        <v>4485.16</v>
      </c>
      <c r="G15" s="95">
        <v>135</v>
      </c>
      <c r="H15" s="98">
        <v>1555.44</v>
      </c>
      <c r="I15" s="95">
        <f t="shared" si="0"/>
        <v>910</v>
      </c>
      <c r="J15" s="98">
        <f t="shared" si="1"/>
        <v>6642.75</v>
      </c>
    </row>
    <row r="16" spans="1:39" x14ac:dyDescent="0.3">
      <c r="A16" s="94">
        <v>12</v>
      </c>
      <c r="B16" s="356" t="s">
        <v>14</v>
      </c>
      <c r="C16" s="95">
        <v>95</v>
      </c>
      <c r="D16" s="98">
        <v>95.25</v>
      </c>
      <c r="E16" s="95">
        <v>117</v>
      </c>
      <c r="F16" s="98">
        <v>399.46</v>
      </c>
      <c r="G16" s="95">
        <v>6</v>
      </c>
      <c r="H16" s="98">
        <v>33.880000000000003</v>
      </c>
      <c r="I16" s="95">
        <f t="shared" si="0"/>
        <v>218</v>
      </c>
      <c r="J16" s="98">
        <f t="shared" si="1"/>
        <v>528.59</v>
      </c>
    </row>
    <row r="17" spans="1:10" s="17" customFormat="1" x14ac:dyDescent="0.3">
      <c r="A17" s="344" t="s">
        <v>15</v>
      </c>
      <c r="B17" s="357" t="s">
        <v>16</v>
      </c>
      <c r="C17" s="138">
        <f t="shared" ref="C17:H17" si="2">SUM(C5:C16)</f>
        <v>14807</v>
      </c>
      <c r="D17" s="138">
        <f t="shared" si="2"/>
        <v>13186.65</v>
      </c>
      <c r="E17" s="138">
        <f t="shared" si="2"/>
        <v>11101</v>
      </c>
      <c r="F17" s="138">
        <f t="shared" si="2"/>
        <v>81104.060000000012</v>
      </c>
      <c r="G17" s="138">
        <f t="shared" si="2"/>
        <v>2293</v>
      </c>
      <c r="H17" s="197">
        <f t="shared" si="2"/>
        <v>26795.659999999996</v>
      </c>
      <c r="I17" s="138">
        <f t="shared" si="0"/>
        <v>28201</v>
      </c>
      <c r="J17" s="197">
        <f t="shared" si="1"/>
        <v>121086.37</v>
      </c>
    </row>
    <row r="18" spans="1:10" x14ac:dyDescent="0.3">
      <c r="A18" s="94">
        <v>1</v>
      </c>
      <c r="B18" s="356" t="s">
        <v>17</v>
      </c>
      <c r="C18" s="95">
        <v>7</v>
      </c>
      <c r="D18" s="98">
        <v>328.37</v>
      </c>
      <c r="E18" s="95">
        <v>7</v>
      </c>
      <c r="F18" s="98">
        <v>1402.81</v>
      </c>
      <c r="G18" s="95">
        <v>0</v>
      </c>
      <c r="H18" s="98">
        <v>6.06</v>
      </c>
      <c r="I18" s="95">
        <f t="shared" si="0"/>
        <v>14</v>
      </c>
      <c r="J18" s="98">
        <f t="shared" si="1"/>
        <v>1737.2399999999998</v>
      </c>
    </row>
    <row r="19" spans="1:10" x14ac:dyDescent="0.3">
      <c r="A19" s="94">
        <v>2</v>
      </c>
      <c r="B19" s="356" t="s">
        <v>36</v>
      </c>
      <c r="C19" s="95">
        <v>0</v>
      </c>
      <c r="D19" s="98">
        <v>0</v>
      </c>
      <c r="E19" s="95">
        <v>0</v>
      </c>
      <c r="F19" s="98">
        <v>0</v>
      </c>
      <c r="G19" s="95">
        <v>0</v>
      </c>
      <c r="H19" s="98">
        <v>0</v>
      </c>
      <c r="I19" s="95">
        <f t="shared" si="0"/>
        <v>0</v>
      </c>
      <c r="J19" s="98">
        <f t="shared" si="1"/>
        <v>0</v>
      </c>
    </row>
    <row r="20" spans="1:10" x14ac:dyDescent="0.3">
      <c r="A20" s="94">
        <v>3</v>
      </c>
      <c r="B20" s="356" t="s">
        <v>18</v>
      </c>
      <c r="C20" s="95">
        <v>7</v>
      </c>
      <c r="D20" s="98">
        <v>10.48</v>
      </c>
      <c r="E20" s="95">
        <v>102</v>
      </c>
      <c r="F20" s="98">
        <v>269.55</v>
      </c>
      <c r="G20" s="95">
        <v>2</v>
      </c>
      <c r="H20" s="98">
        <v>7.45</v>
      </c>
      <c r="I20" s="95">
        <f t="shared" si="0"/>
        <v>111</v>
      </c>
      <c r="J20" s="98">
        <f t="shared" si="1"/>
        <v>287.48</v>
      </c>
    </row>
    <row r="21" spans="1:10" x14ac:dyDescent="0.3">
      <c r="A21" s="94">
        <v>4</v>
      </c>
      <c r="B21" s="356" t="s">
        <v>19</v>
      </c>
      <c r="C21" s="95">
        <v>2</v>
      </c>
      <c r="D21" s="98">
        <v>33.83</v>
      </c>
      <c r="E21" s="95">
        <v>48</v>
      </c>
      <c r="F21" s="98">
        <v>286.89</v>
      </c>
      <c r="G21" s="95">
        <v>0</v>
      </c>
      <c r="H21" s="98">
        <v>0</v>
      </c>
      <c r="I21" s="95">
        <f t="shared" si="0"/>
        <v>50</v>
      </c>
      <c r="J21" s="98">
        <f t="shared" si="1"/>
        <v>320.71999999999997</v>
      </c>
    </row>
    <row r="22" spans="1:10" x14ac:dyDescent="0.3">
      <c r="A22" s="94">
        <v>5</v>
      </c>
      <c r="B22" s="356" t="s">
        <v>20</v>
      </c>
      <c r="C22" s="95">
        <v>88</v>
      </c>
      <c r="D22" s="98">
        <v>141.29</v>
      </c>
      <c r="E22" s="95">
        <v>172</v>
      </c>
      <c r="F22" s="98">
        <v>2258.1799999999998</v>
      </c>
      <c r="G22" s="95">
        <v>11</v>
      </c>
      <c r="H22" s="98">
        <v>207.81</v>
      </c>
      <c r="I22" s="95">
        <f t="shared" si="0"/>
        <v>271</v>
      </c>
      <c r="J22" s="98">
        <f t="shared" si="1"/>
        <v>2607.2799999999997</v>
      </c>
    </row>
    <row r="23" spans="1:10" x14ac:dyDescent="0.3">
      <c r="A23" s="94">
        <v>6</v>
      </c>
      <c r="B23" s="356" t="s">
        <v>21</v>
      </c>
      <c r="C23" s="95">
        <v>19</v>
      </c>
      <c r="D23" s="98">
        <v>58.9</v>
      </c>
      <c r="E23" s="95">
        <v>358</v>
      </c>
      <c r="F23" s="98">
        <v>3409.2</v>
      </c>
      <c r="G23" s="95">
        <v>0</v>
      </c>
      <c r="H23" s="98">
        <v>0</v>
      </c>
      <c r="I23" s="95">
        <f t="shared" si="0"/>
        <v>377</v>
      </c>
      <c r="J23" s="98">
        <f t="shared" si="1"/>
        <v>3468.1</v>
      </c>
    </row>
    <row r="24" spans="1:10" x14ac:dyDescent="0.3">
      <c r="A24" s="94">
        <v>7</v>
      </c>
      <c r="B24" s="356" t="s">
        <v>22</v>
      </c>
      <c r="C24" s="95">
        <v>1178</v>
      </c>
      <c r="D24" s="98">
        <v>324.39999999999998</v>
      </c>
      <c r="E24" s="95">
        <v>6842</v>
      </c>
      <c r="F24" s="98">
        <v>2252.98</v>
      </c>
      <c r="G24" s="95">
        <v>0</v>
      </c>
      <c r="H24" s="98">
        <v>0</v>
      </c>
      <c r="I24" s="95">
        <f t="shared" si="0"/>
        <v>8020</v>
      </c>
      <c r="J24" s="98">
        <f t="shared" si="1"/>
        <v>2577.38</v>
      </c>
    </row>
    <row r="25" spans="1:10" x14ac:dyDescent="0.3">
      <c r="A25" s="94">
        <v>8</v>
      </c>
      <c r="B25" s="356" t="s">
        <v>23</v>
      </c>
      <c r="C25" s="95">
        <v>0</v>
      </c>
      <c r="D25" s="98">
        <v>0</v>
      </c>
      <c r="E25" s="95">
        <v>1</v>
      </c>
      <c r="F25" s="98">
        <v>2</v>
      </c>
      <c r="G25" s="95">
        <v>0</v>
      </c>
      <c r="H25" s="98">
        <v>0</v>
      </c>
      <c r="I25" s="95">
        <f t="shared" si="0"/>
        <v>1</v>
      </c>
      <c r="J25" s="98">
        <f t="shared" si="1"/>
        <v>2</v>
      </c>
    </row>
    <row r="26" spans="1:10" s="17" customFormat="1" ht="14.25" customHeight="1" x14ac:dyDescent="0.3">
      <c r="A26" s="344" t="s">
        <v>24</v>
      </c>
      <c r="B26" s="357" t="s">
        <v>16</v>
      </c>
      <c r="C26" s="138">
        <f t="shared" ref="C26:H26" si="3">SUM(C18:C25)</f>
        <v>1301</v>
      </c>
      <c r="D26" s="197">
        <f t="shared" si="3"/>
        <v>897.27</v>
      </c>
      <c r="E26" s="138">
        <f t="shared" si="3"/>
        <v>7530</v>
      </c>
      <c r="F26" s="197">
        <f t="shared" si="3"/>
        <v>9881.61</v>
      </c>
      <c r="G26" s="138">
        <f t="shared" si="3"/>
        <v>13</v>
      </c>
      <c r="H26" s="197">
        <f t="shared" si="3"/>
        <v>221.32</v>
      </c>
      <c r="I26" s="138">
        <f t="shared" si="0"/>
        <v>8844</v>
      </c>
      <c r="J26" s="197">
        <f t="shared" si="1"/>
        <v>11000.2</v>
      </c>
    </row>
    <row r="27" spans="1:10" x14ac:dyDescent="0.3">
      <c r="A27" s="94">
        <v>1</v>
      </c>
      <c r="B27" s="356" t="s">
        <v>25</v>
      </c>
      <c r="C27" s="95">
        <v>3165</v>
      </c>
      <c r="D27" s="98">
        <v>2856.99</v>
      </c>
      <c r="E27" s="95">
        <v>1182</v>
      </c>
      <c r="F27" s="98">
        <v>8291.93</v>
      </c>
      <c r="G27" s="95">
        <v>573</v>
      </c>
      <c r="H27" s="98">
        <v>2903.55</v>
      </c>
      <c r="I27" s="95">
        <f t="shared" si="0"/>
        <v>4920</v>
      </c>
      <c r="J27" s="98">
        <f t="shared" si="1"/>
        <v>14052.470000000001</v>
      </c>
    </row>
    <row r="28" spans="1:10" s="17" customFormat="1" x14ac:dyDescent="0.3">
      <c r="A28" s="344" t="s">
        <v>26</v>
      </c>
      <c r="B28" s="357" t="s">
        <v>16</v>
      </c>
      <c r="C28" s="138">
        <f t="shared" ref="C28:H28" si="4">C27</f>
        <v>3165</v>
      </c>
      <c r="D28" s="138">
        <f t="shared" si="4"/>
        <v>2856.99</v>
      </c>
      <c r="E28" s="138">
        <f t="shared" si="4"/>
        <v>1182</v>
      </c>
      <c r="F28" s="138">
        <f t="shared" si="4"/>
        <v>8291.93</v>
      </c>
      <c r="G28" s="138">
        <f t="shared" si="4"/>
        <v>573</v>
      </c>
      <c r="H28" s="197">
        <f t="shared" si="4"/>
        <v>2903.55</v>
      </c>
      <c r="I28" s="138">
        <f t="shared" si="0"/>
        <v>4920</v>
      </c>
      <c r="J28" s="197">
        <f t="shared" si="1"/>
        <v>14052.470000000001</v>
      </c>
    </row>
    <row r="29" spans="1:10" x14ac:dyDescent="0.3">
      <c r="A29" s="94">
        <v>1</v>
      </c>
      <c r="B29" s="356" t="s">
        <v>27</v>
      </c>
      <c r="C29" s="95">
        <v>12090</v>
      </c>
      <c r="D29" s="98">
        <v>9371.18</v>
      </c>
      <c r="E29" s="95">
        <v>31</v>
      </c>
      <c r="F29" s="98">
        <v>165.49</v>
      </c>
      <c r="G29" s="95">
        <v>1093</v>
      </c>
      <c r="H29" s="98">
        <v>5344.17</v>
      </c>
      <c r="I29" s="95">
        <f t="shared" si="0"/>
        <v>13214</v>
      </c>
      <c r="J29" s="98">
        <f t="shared" si="1"/>
        <v>14880.84</v>
      </c>
    </row>
    <row r="30" spans="1:10" s="17" customFormat="1" x14ac:dyDescent="0.3">
      <c r="A30" s="358" t="s">
        <v>668</v>
      </c>
      <c r="B30" s="357" t="s">
        <v>16</v>
      </c>
      <c r="C30" s="138">
        <f t="shared" ref="C30:H30" si="5">C17+C26+C28+C29</f>
        <v>31363</v>
      </c>
      <c r="D30" s="197">
        <f t="shared" si="5"/>
        <v>26312.09</v>
      </c>
      <c r="E30" s="138">
        <f t="shared" si="5"/>
        <v>19844</v>
      </c>
      <c r="F30" s="197">
        <f t="shared" si="5"/>
        <v>99443.090000000011</v>
      </c>
      <c r="G30" s="138">
        <f t="shared" si="5"/>
        <v>3972</v>
      </c>
      <c r="H30" s="197">
        <f t="shared" si="5"/>
        <v>35264.699999999997</v>
      </c>
      <c r="I30" s="138">
        <f t="shared" si="0"/>
        <v>55179</v>
      </c>
      <c r="J30" s="197">
        <f t="shared" si="1"/>
        <v>161019.88</v>
      </c>
    </row>
    <row r="31" spans="1:10" x14ac:dyDescent="0.3">
      <c r="A31" s="113">
        <v>1</v>
      </c>
      <c r="B31" s="263" t="s">
        <v>130</v>
      </c>
      <c r="C31" s="138">
        <v>0</v>
      </c>
      <c r="D31" s="197">
        <v>0</v>
      </c>
      <c r="E31" s="138">
        <v>207</v>
      </c>
      <c r="F31" s="197">
        <v>6844.43</v>
      </c>
      <c r="G31" s="138">
        <v>0</v>
      </c>
      <c r="H31" s="197">
        <v>0</v>
      </c>
      <c r="I31" s="138">
        <f>C31+E31+G31</f>
        <v>207</v>
      </c>
      <c r="J31" s="197">
        <f>D31+F31+H31</f>
        <v>6844.43</v>
      </c>
    </row>
    <row r="32" spans="1:10" x14ac:dyDescent="0.3">
      <c r="A32" s="113">
        <v>2</v>
      </c>
      <c r="B32" s="264" t="s">
        <v>131</v>
      </c>
      <c r="C32" s="359">
        <v>1</v>
      </c>
      <c r="D32" s="360">
        <v>95899.73</v>
      </c>
      <c r="E32" s="359">
        <v>0</v>
      </c>
      <c r="F32" s="360">
        <v>0</v>
      </c>
      <c r="G32" s="359">
        <v>0</v>
      </c>
      <c r="H32" s="360">
        <v>0</v>
      </c>
      <c r="I32" s="359">
        <f>C32+E32+G32</f>
        <v>1</v>
      </c>
      <c r="J32" s="360">
        <f>D32+F32+H32</f>
        <v>95899.73</v>
      </c>
    </row>
    <row r="33" spans="1:10" x14ac:dyDescent="0.3">
      <c r="A33" s="357" t="s">
        <v>28</v>
      </c>
      <c r="B33" s="321" t="s">
        <v>16</v>
      </c>
      <c r="C33" s="138">
        <f t="shared" ref="C33:J33" si="6">C30+C31+C32</f>
        <v>31364</v>
      </c>
      <c r="D33" s="197">
        <f t="shared" si="6"/>
        <v>122211.81999999999</v>
      </c>
      <c r="E33" s="138">
        <f t="shared" si="6"/>
        <v>20051</v>
      </c>
      <c r="F33" s="197">
        <f t="shared" si="6"/>
        <v>106287.52000000002</v>
      </c>
      <c r="G33" s="138">
        <f t="shared" si="6"/>
        <v>3972</v>
      </c>
      <c r="H33" s="197">
        <f t="shared" si="6"/>
        <v>35264.699999999997</v>
      </c>
      <c r="I33" s="138">
        <f t="shared" si="6"/>
        <v>55387</v>
      </c>
      <c r="J33" s="197">
        <f t="shared" si="6"/>
        <v>263764.03999999998</v>
      </c>
    </row>
  </sheetData>
  <mergeCells count="3">
    <mergeCell ref="A3:J3"/>
    <mergeCell ref="A2:J2"/>
    <mergeCell ref="A1:J1"/>
  </mergeCells>
  <pageMargins left="0.85" right="0.25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28"/>
  <sheetViews>
    <sheetView workbookViewId="0">
      <selection sqref="A1:J1"/>
    </sheetView>
  </sheetViews>
  <sheetFormatPr defaultRowHeight="14.4" x14ac:dyDescent="0.3"/>
  <cols>
    <col min="1" max="1" width="6.5546875" customWidth="1"/>
    <col min="2" max="2" width="21.44140625" customWidth="1"/>
    <col min="3" max="3" width="9.6640625" style="273" customWidth="1"/>
    <col min="4" max="4" width="9.6640625" style="46" customWidth="1"/>
    <col min="5" max="5" width="9.6640625" style="273" customWidth="1"/>
    <col min="6" max="6" width="9.6640625" style="46" customWidth="1"/>
    <col min="7" max="7" width="9" style="273" customWidth="1"/>
    <col min="8" max="8" width="9.6640625" style="46" customWidth="1"/>
    <col min="9" max="9" width="8" style="273" customWidth="1"/>
    <col min="10" max="10" width="9.5546875" style="46" bestFit="1" customWidth="1"/>
  </cols>
  <sheetData>
    <row r="1" spans="1:10" ht="18" x14ac:dyDescent="0.35">
      <c r="A1" s="601">
        <v>11</v>
      </c>
      <c r="B1" s="602"/>
      <c r="C1" s="602"/>
      <c r="D1" s="602"/>
      <c r="E1" s="602"/>
      <c r="F1" s="602"/>
      <c r="G1" s="602"/>
      <c r="H1" s="602"/>
      <c r="I1" s="602"/>
      <c r="J1" s="603"/>
    </row>
    <row r="2" spans="1:10" ht="41.25" customHeight="1" x14ac:dyDescent="0.35">
      <c r="A2" s="568" t="s">
        <v>800</v>
      </c>
      <c r="B2" s="604"/>
      <c r="C2" s="604"/>
      <c r="D2" s="604"/>
      <c r="E2" s="604"/>
      <c r="F2" s="604"/>
      <c r="G2" s="604"/>
      <c r="H2" s="604"/>
      <c r="I2" s="604"/>
      <c r="J2" s="605"/>
    </row>
    <row r="3" spans="1:10" ht="21" customHeight="1" x14ac:dyDescent="0.3">
      <c r="A3" s="606" t="s">
        <v>801</v>
      </c>
      <c r="B3" s="607"/>
      <c r="C3" s="607"/>
      <c r="D3" s="607"/>
      <c r="E3" s="607"/>
      <c r="F3" s="607"/>
      <c r="G3" s="607"/>
      <c r="H3" s="607"/>
      <c r="I3" s="607"/>
      <c r="J3" s="608"/>
    </row>
    <row r="4" spans="1:10" ht="57.6" x14ac:dyDescent="0.3">
      <c r="A4" s="393" t="s">
        <v>0</v>
      </c>
      <c r="B4" s="393" t="s">
        <v>84</v>
      </c>
      <c r="C4" s="435" t="s">
        <v>802</v>
      </c>
      <c r="D4" s="72" t="s">
        <v>803</v>
      </c>
      <c r="E4" s="435" t="s">
        <v>804</v>
      </c>
      <c r="F4" s="72" t="s">
        <v>805</v>
      </c>
      <c r="G4" s="435" t="s">
        <v>806</v>
      </c>
      <c r="H4" s="72" t="s">
        <v>807</v>
      </c>
      <c r="I4" s="435" t="s">
        <v>808</v>
      </c>
      <c r="J4" s="72" t="s">
        <v>809</v>
      </c>
    </row>
    <row r="5" spans="1:10" x14ac:dyDescent="0.3">
      <c r="A5" s="5">
        <v>1</v>
      </c>
      <c r="B5" s="5" t="s">
        <v>96</v>
      </c>
      <c r="C5" s="434">
        <v>100</v>
      </c>
      <c r="D5" s="44">
        <v>37.64</v>
      </c>
      <c r="E5" s="434">
        <v>6</v>
      </c>
      <c r="F5" s="44">
        <v>12.85</v>
      </c>
      <c r="G5" s="434">
        <v>2</v>
      </c>
      <c r="H5" s="44">
        <v>21</v>
      </c>
      <c r="I5" s="434">
        <f>C5+E5+G5</f>
        <v>108</v>
      </c>
      <c r="J5" s="44">
        <f>D5+F5+H5</f>
        <v>71.490000000000009</v>
      </c>
    </row>
    <row r="6" spans="1:10" x14ac:dyDescent="0.3">
      <c r="A6" s="5">
        <v>2</v>
      </c>
      <c r="B6" s="5" t="s">
        <v>97</v>
      </c>
      <c r="C6" s="434">
        <v>1046</v>
      </c>
      <c r="D6" s="44">
        <v>486.05</v>
      </c>
      <c r="E6" s="434">
        <v>117</v>
      </c>
      <c r="F6" s="44">
        <v>124.31</v>
      </c>
      <c r="G6" s="434">
        <v>78</v>
      </c>
      <c r="H6" s="44">
        <v>244.17</v>
      </c>
      <c r="I6" s="434">
        <f t="shared" ref="I6:I28" si="0">C6+E6+G6</f>
        <v>1241</v>
      </c>
      <c r="J6" s="44">
        <f t="shared" ref="J6:J28" si="1">D6+F6+H6</f>
        <v>854.53</v>
      </c>
    </row>
    <row r="7" spans="1:10" x14ac:dyDescent="0.3">
      <c r="A7" s="5">
        <v>3</v>
      </c>
      <c r="B7" s="5" t="s">
        <v>98</v>
      </c>
      <c r="C7" s="434">
        <v>157</v>
      </c>
      <c r="D7" s="44">
        <v>148.29</v>
      </c>
      <c r="E7" s="434">
        <v>20</v>
      </c>
      <c r="F7" s="44">
        <v>100.83</v>
      </c>
      <c r="G7" s="434">
        <v>7</v>
      </c>
      <c r="H7" s="44">
        <v>48.62</v>
      </c>
      <c r="I7" s="434">
        <f t="shared" si="0"/>
        <v>184</v>
      </c>
      <c r="J7" s="44">
        <f t="shared" si="1"/>
        <v>297.74</v>
      </c>
    </row>
    <row r="8" spans="1:10" x14ac:dyDescent="0.3">
      <c r="A8" s="5">
        <v>4</v>
      </c>
      <c r="B8" s="5" t="s">
        <v>99</v>
      </c>
      <c r="C8" s="434">
        <v>1625</v>
      </c>
      <c r="D8" s="44">
        <v>885.12</v>
      </c>
      <c r="E8" s="434">
        <v>205</v>
      </c>
      <c r="F8" s="44">
        <v>789.94</v>
      </c>
      <c r="G8" s="434">
        <v>69</v>
      </c>
      <c r="H8" s="44">
        <v>887.96</v>
      </c>
      <c r="I8" s="434">
        <f t="shared" si="0"/>
        <v>1899</v>
      </c>
      <c r="J8" s="44">
        <f t="shared" si="1"/>
        <v>2563.02</v>
      </c>
    </row>
    <row r="9" spans="1:10" x14ac:dyDescent="0.3">
      <c r="A9" s="5">
        <v>5</v>
      </c>
      <c r="B9" s="5" t="s">
        <v>100</v>
      </c>
      <c r="C9" s="434">
        <v>2378</v>
      </c>
      <c r="D9" s="44">
        <v>1313.46</v>
      </c>
      <c r="E9" s="434">
        <v>2938</v>
      </c>
      <c r="F9" s="44">
        <v>6232.54</v>
      </c>
      <c r="G9" s="434">
        <v>302</v>
      </c>
      <c r="H9" s="44">
        <v>1646.57</v>
      </c>
      <c r="I9" s="434">
        <f t="shared" si="0"/>
        <v>5618</v>
      </c>
      <c r="J9" s="44">
        <f t="shared" si="1"/>
        <v>9192.57</v>
      </c>
    </row>
    <row r="10" spans="1:10" x14ac:dyDescent="0.3">
      <c r="A10" s="5">
        <v>6</v>
      </c>
      <c r="B10" s="5" t="s">
        <v>101</v>
      </c>
      <c r="C10" s="434">
        <v>109.51600000000001</v>
      </c>
      <c r="D10" s="44">
        <v>75.49042</v>
      </c>
      <c r="E10" s="434">
        <v>23.294</v>
      </c>
      <c r="F10" s="44">
        <v>109.44228</v>
      </c>
      <c r="G10" s="434">
        <v>11.058</v>
      </c>
      <c r="H10" s="44">
        <v>63.506740000000001</v>
      </c>
      <c r="I10" s="434">
        <f t="shared" si="0"/>
        <v>143.86799999999999</v>
      </c>
      <c r="J10" s="44">
        <f t="shared" si="1"/>
        <v>248.43944000000002</v>
      </c>
    </row>
    <row r="11" spans="1:10" x14ac:dyDescent="0.3">
      <c r="A11" s="5">
        <v>7</v>
      </c>
      <c r="B11" s="5" t="s">
        <v>102</v>
      </c>
      <c r="C11" s="434">
        <v>140</v>
      </c>
      <c r="D11" s="44">
        <v>114.64</v>
      </c>
      <c r="E11" s="434">
        <v>101</v>
      </c>
      <c r="F11" s="44">
        <v>410.26</v>
      </c>
      <c r="G11" s="434">
        <v>0</v>
      </c>
      <c r="H11" s="44">
        <v>0</v>
      </c>
      <c r="I11" s="434">
        <f t="shared" si="0"/>
        <v>241</v>
      </c>
      <c r="J11" s="44">
        <f t="shared" si="1"/>
        <v>524.9</v>
      </c>
    </row>
    <row r="12" spans="1:10" x14ac:dyDescent="0.3">
      <c r="A12" s="5">
        <v>8</v>
      </c>
      <c r="B12" s="5" t="s">
        <v>103</v>
      </c>
      <c r="C12" s="434">
        <v>326</v>
      </c>
      <c r="D12" s="44">
        <v>683.4</v>
      </c>
      <c r="E12" s="434">
        <v>84</v>
      </c>
      <c r="F12" s="44">
        <v>405.13</v>
      </c>
      <c r="G12" s="434">
        <v>31</v>
      </c>
      <c r="H12" s="44">
        <v>231.84</v>
      </c>
      <c r="I12" s="434">
        <f t="shared" si="0"/>
        <v>441</v>
      </c>
      <c r="J12" s="44">
        <f t="shared" si="1"/>
        <v>1320.37</v>
      </c>
    </row>
    <row r="13" spans="1:10" x14ac:dyDescent="0.3">
      <c r="A13" s="5">
        <v>9</v>
      </c>
      <c r="B13" s="5" t="s">
        <v>104</v>
      </c>
      <c r="C13" s="434">
        <v>2211</v>
      </c>
      <c r="D13" s="44">
        <v>1616.94</v>
      </c>
      <c r="E13" s="434">
        <v>224</v>
      </c>
      <c r="F13" s="44">
        <v>804.11</v>
      </c>
      <c r="G13" s="434">
        <v>54</v>
      </c>
      <c r="H13" s="44">
        <v>294.8</v>
      </c>
      <c r="I13" s="434">
        <f t="shared" si="0"/>
        <v>2489</v>
      </c>
      <c r="J13" s="44">
        <f t="shared" si="1"/>
        <v>2715.8500000000004</v>
      </c>
    </row>
    <row r="14" spans="1:10" x14ac:dyDescent="0.3">
      <c r="A14" s="5">
        <v>10</v>
      </c>
      <c r="B14" s="5" t="s">
        <v>105</v>
      </c>
      <c r="C14" s="434">
        <v>257</v>
      </c>
      <c r="D14" s="44">
        <v>145.74</v>
      </c>
      <c r="E14" s="434">
        <v>44</v>
      </c>
      <c r="F14" s="44">
        <v>285.70999999999998</v>
      </c>
      <c r="G14" s="434">
        <v>6</v>
      </c>
      <c r="H14" s="44">
        <v>25.46</v>
      </c>
      <c r="I14" s="434">
        <f t="shared" si="0"/>
        <v>307</v>
      </c>
      <c r="J14" s="44">
        <f t="shared" si="1"/>
        <v>456.90999999999997</v>
      </c>
    </row>
    <row r="15" spans="1:10" x14ac:dyDescent="0.3">
      <c r="A15" s="5">
        <v>11</v>
      </c>
      <c r="B15" s="5" t="s">
        <v>106</v>
      </c>
      <c r="C15" s="434">
        <v>927</v>
      </c>
      <c r="D15" s="44">
        <v>840.65</v>
      </c>
      <c r="E15" s="434">
        <v>197</v>
      </c>
      <c r="F15" s="44">
        <v>668.7</v>
      </c>
      <c r="G15" s="434">
        <v>59</v>
      </c>
      <c r="H15" s="44">
        <v>192.16</v>
      </c>
      <c r="I15" s="434">
        <f t="shared" si="0"/>
        <v>1183</v>
      </c>
      <c r="J15" s="44">
        <f t="shared" si="1"/>
        <v>1701.51</v>
      </c>
    </row>
    <row r="16" spans="1:10" x14ac:dyDescent="0.3">
      <c r="A16" s="5">
        <v>12</v>
      </c>
      <c r="B16" s="5" t="s">
        <v>107</v>
      </c>
      <c r="C16" s="434">
        <v>2772.4839999999999</v>
      </c>
      <c r="D16" s="44">
        <v>1911.0995799999998</v>
      </c>
      <c r="E16" s="434">
        <v>589.70600000000002</v>
      </c>
      <c r="F16" s="44">
        <v>2770.6177199999997</v>
      </c>
      <c r="G16" s="434">
        <v>279.94200000000001</v>
      </c>
      <c r="H16" s="44">
        <v>1607.72326</v>
      </c>
      <c r="I16" s="434">
        <f t="shared" si="0"/>
        <v>3642.1320000000001</v>
      </c>
      <c r="J16" s="44">
        <f t="shared" si="1"/>
        <v>6289.4405599999991</v>
      </c>
    </row>
    <row r="17" spans="1:10" x14ac:dyDescent="0.3">
      <c r="A17" s="5">
        <v>13</v>
      </c>
      <c r="B17" s="5" t="s">
        <v>108</v>
      </c>
      <c r="C17" s="434">
        <v>1549</v>
      </c>
      <c r="D17" s="44">
        <v>2095.04</v>
      </c>
      <c r="E17" s="434">
        <v>330</v>
      </c>
      <c r="F17" s="44">
        <v>1503.35</v>
      </c>
      <c r="G17" s="434">
        <v>74</v>
      </c>
      <c r="H17" s="44">
        <v>390.13</v>
      </c>
      <c r="I17" s="434">
        <f t="shared" si="0"/>
        <v>1953</v>
      </c>
      <c r="J17" s="44">
        <f t="shared" si="1"/>
        <v>3988.52</v>
      </c>
    </row>
    <row r="18" spans="1:10" x14ac:dyDescent="0.3">
      <c r="A18" s="5">
        <v>14</v>
      </c>
      <c r="B18" s="5" t="s">
        <v>109</v>
      </c>
      <c r="C18" s="434">
        <v>198</v>
      </c>
      <c r="D18" s="44">
        <v>129.86000000000001</v>
      </c>
      <c r="E18" s="434">
        <v>25</v>
      </c>
      <c r="F18" s="44">
        <v>67.64</v>
      </c>
      <c r="G18" s="434">
        <v>25</v>
      </c>
      <c r="H18" s="44">
        <v>223.92</v>
      </c>
      <c r="I18" s="434">
        <f t="shared" si="0"/>
        <v>248</v>
      </c>
      <c r="J18" s="44">
        <f t="shared" si="1"/>
        <v>421.41999999999996</v>
      </c>
    </row>
    <row r="19" spans="1:10" x14ac:dyDescent="0.3">
      <c r="A19" s="5">
        <v>15</v>
      </c>
      <c r="B19" s="5" t="s">
        <v>110</v>
      </c>
      <c r="C19" s="434">
        <v>10436</v>
      </c>
      <c r="D19" s="44">
        <v>106558.43</v>
      </c>
      <c r="E19" s="434">
        <v>12143</v>
      </c>
      <c r="F19" s="44">
        <v>79618.759999999995</v>
      </c>
      <c r="G19" s="434">
        <v>2056</v>
      </c>
      <c r="H19" s="44">
        <v>24000.94</v>
      </c>
      <c r="I19" s="434">
        <f t="shared" si="0"/>
        <v>24635</v>
      </c>
      <c r="J19" s="44">
        <f t="shared" si="1"/>
        <v>210178.13</v>
      </c>
    </row>
    <row r="20" spans="1:10" x14ac:dyDescent="0.3">
      <c r="A20" s="5">
        <v>16</v>
      </c>
      <c r="B20" s="5" t="s">
        <v>111</v>
      </c>
      <c r="C20" s="434">
        <v>47</v>
      </c>
      <c r="D20" s="44">
        <v>95.48</v>
      </c>
      <c r="E20" s="434">
        <v>0</v>
      </c>
      <c r="F20" s="44">
        <v>0</v>
      </c>
      <c r="G20" s="434">
        <v>32</v>
      </c>
      <c r="H20" s="44">
        <v>100.8</v>
      </c>
      <c r="I20" s="434">
        <f t="shared" si="0"/>
        <v>79</v>
      </c>
      <c r="J20" s="44">
        <f t="shared" si="1"/>
        <v>196.28</v>
      </c>
    </row>
    <row r="21" spans="1:10" x14ac:dyDescent="0.3">
      <c r="A21" s="5">
        <v>17</v>
      </c>
      <c r="B21" s="5" t="s">
        <v>112</v>
      </c>
      <c r="C21" s="434">
        <v>66</v>
      </c>
      <c r="D21" s="44">
        <v>70.5</v>
      </c>
      <c r="E21" s="434">
        <v>38</v>
      </c>
      <c r="F21" s="44">
        <v>193.64</v>
      </c>
      <c r="G21" s="434">
        <v>5</v>
      </c>
      <c r="H21" s="44">
        <v>15.55</v>
      </c>
      <c r="I21" s="434">
        <f t="shared" si="0"/>
        <v>109</v>
      </c>
      <c r="J21" s="44">
        <f t="shared" si="1"/>
        <v>279.69</v>
      </c>
    </row>
    <row r="22" spans="1:10" x14ac:dyDescent="0.3">
      <c r="A22" s="5">
        <v>18</v>
      </c>
      <c r="B22" s="5" t="s">
        <v>113</v>
      </c>
      <c r="C22" s="434">
        <v>207</v>
      </c>
      <c r="D22" s="44">
        <v>356.01</v>
      </c>
      <c r="E22" s="434">
        <v>474</v>
      </c>
      <c r="F22" s="44">
        <v>2160.8000000000002</v>
      </c>
      <c r="G22" s="434">
        <v>53</v>
      </c>
      <c r="H22" s="44">
        <v>284.63</v>
      </c>
      <c r="I22" s="434">
        <f t="shared" si="0"/>
        <v>734</v>
      </c>
      <c r="J22" s="44">
        <f t="shared" si="1"/>
        <v>2801.4400000000005</v>
      </c>
    </row>
    <row r="23" spans="1:10" x14ac:dyDescent="0.3">
      <c r="A23" s="5">
        <v>19</v>
      </c>
      <c r="B23" s="5" t="s">
        <v>114</v>
      </c>
      <c r="C23" s="434">
        <v>1741</v>
      </c>
      <c r="D23" s="44">
        <v>518.12</v>
      </c>
      <c r="E23" s="434">
        <v>68</v>
      </c>
      <c r="F23" s="44">
        <v>221</v>
      </c>
      <c r="G23" s="434">
        <v>45</v>
      </c>
      <c r="H23" s="44">
        <v>215.06</v>
      </c>
      <c r="I23" s="434">
        <f t="shared" si="0"/>
        <v>1854</v>
      </c>
      <c r="J23" s="44">
        <f t="shared" si="1"/>
        <v>954.18000000000006</v>
      </c>
    </row>
    <row r="24" spans="1:10" x14ac:dyDescent="0.3">
      <c r="A24" s="5">
        <v>20</v>
      </c>
      <c r="B24" s="5" t="s">
        <v>115</v>
      </c>
      <c r="C24" s="434">
        <v>230</v>
      </c>
      <c r="D24" s="44">
        <v>282.83999999999997</v>
      </c>
      <c r="E24" s="434">
        <v>89</v>
      </c>
      <c r="F24" s="44">
        <v>358.06</v>
      </c>
      <c r="G24" s="434">
        <v>88</v>
      </c>
      <c r="H24" s="44">
        <v>168.91</v>
      </c>
      <c r="I24" s="434">
        <f t="shared" si="0"/>
        <v>407</v>
      </c>
      <c r="J24" s="44">
        <f t="shared" si="1"/>
        <v>809.81</v>
      </c>
    </row>
    <row r="25" spans="1:10" x14ac:dyDescent="0.3">
      <c r="A25" s="5">
        <v>21</v>
      </c>
      <c r="B25" s="5" t="s">
        <v>116</v>
      </c>
      <c r="C25" s="434">
        <v>1389</v>
      </c>
      <c r="D25" s="44">
        <v>1017.52</v>
      </c>
      <c r="E25" s="434">
        <v>560</v>
      </c>
      <c r="F25" s="44">
        <v>2144.0700000000002</v>
      </c>
      <c r="G25" s="434">
        <v>217</v>
      </c>
      <c r="H25" s="44">
        <v>1447.52</v>
      </c>
      <c r="I25" s="434">
        <f t="shared" si="0"/>
        <v>2166</v>
      </c>
      <c r="J25" s="44">
        <f t="shared" si="1"/>
        <v>4609.1100000000006</v>
      </c>
    </row>
    <row r="26" spans="1:10" x14ac:dyDescent="0.3">
      <c r="A26" s="5">
        <v>22</v>
      </c>
      <c r="B26" s="5" t="s">
        <v>117</v>
      </c>
      <c r="C26" s="434">
        <v>1504</v>
      </c>
      <c r="D26" s="44">
        <v>1186.52</v>
      </c>
      <c r="E26" s="434">
        <v>774</v>
      </c>
      <c r="F26" s="44">
        <v>3648.4</v>
      </c>
      <c r="G26" s="434">
        <v>95</v>
      </c>
      <c r="H26" s="44">
        <v>494.31</v>
      </c>
      <c r="I26" s="434">
        <f t="shared" si="0"/>
        <v>2373</v>
      </c>
      <c r="J26" s="44">
        <f t="shared" si="1"/>
        <v>5329.2300000000005</v>
      </c>
    </row>
    <row r="27" spans="1:10" x14ac:dyDescent="0.3">
      <c r="A27" s="5">
        <v>23</v>
      </c>
      <c r="B27" s="5" t="s">
        <v>118</v>
      </c>
      <c r="C27" s="434">
        <v>1948</v>
      </c>
      <c r="D27" s="44">
        <v>1642.98</v>
      </c>
      <c r="E27" s="434">
        <v>1001</v>
      </c>
      <c r="F27" s="44">
        <v>3657.71</v>
      </c>
      <c r="G27" s="434">
        <v>383</v>
      </c>
      <c r="H27" s="44">
        <v>2659.12</v>
      </c>
      <c r="I27" s="434">
        <f t="shared" si="0"/>
        <v>3332</v>
      </c>
      <c r="J27" s="44">
        <f t="shared" si="1"/>
        <v>7959.81</v>
      </c>
    </row>
    <row r="28" spans="1:10" x14ac:dyDescent="0.3">
      <c r="A28" s="6" t="s">
        <v>28</v>
      </c>
      <c r="B28" s="6" t="s">
        <v>16</v>
      </c>
      <c r="C28" s="436">
        <f t="shared" ref="C28:H28" si="2">SUM(C5:C27)</f>
        <v>31364</v>
      </c>
      <c r="D28" s="45">
        <f t="shared" si="2"/>
        <v>122211.81999999998</v>
      </c>
      <c r="E28" s="436">
        <f t="shared" si="2"/>
        <v>20051</v>
      </c>
      <c r="F28" s="45">
        <f t="shared" si="2"/>
        <v>106287.87000000001</v>
      </c>
      <c r="G28" s="436">
        <f t="shared" si="2"/>
        <v>3972</v>
      </c>
      <c r="H28" s="45">
        <f t="shared" si="2"/>
        <v>35264.700000000004</v>
      </c>
      <c r="I28" s="436">
        <f t="shared" si="0"/>
        <v>55387</v>
      </c>
      <c r="J28" s="45">
        <f t="shared" si="1"/>
        <v>263764.39</v>
      </c>
    </row>
  </sheetData>
  <mergeCells count="3">
    <mergeCell ref="A2:J2"/>
    <mergeCell ref="A3:J3"/>
    <mergeCell ref="A1:J1"/>
  </mergeCells>
  <pageMargins left="0.25" right="0.25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P33"/>
  <sheetViews>
    <sheetView topLeftCell="A13" workbookViewId="0">
      <selection activeCell="A3" sqref="A3:L3"/>
    </sheetView>
  </sheetViews>
  <sheetFormatPr defaultRowHeight="14.4" x14ac:dyDescent="0.3"/>
  <cols>
    <col min="1" max="1" width="7.44140625" customWidth="1"/>
    <col min="2" max="2" width="6.6640625" bestFit="1" customWidth="1"/>
    <col min="3" max="3" width="7.109375" customWidth="1"/>
    <col min="4" max="4" width="9.109375" style="46"/>
    <col min="5" max="5" width="7.33203125" customWidth="1"/>
    <col min="6" max="6" width="9.109375" style="46"/>
    <col min="7" max="7" width="6" customWidth="1"/>
    <col min="8" max="8" width="8.5546875" style="46" bestFit="1" customWidth="1"/>
    <col min="9" max="9" width="6.44140625" customWidth="1"/>
    <col min="10" max="10" width="9.109375" style="46"/>
    <col min="12" max="12" width="9.5546875" style="46" bestFit="1" customWidth="1"/>
    <col min="14" max="14" width="11.33203125" customWidth="1"/>
  </cols>
  <sheetData>
    <row r="1" spans="1:42" s="133" customFormat="1" ht="22.5" customHeight="1" x14ac:dyDescent="0.3">
      <c r="A1" s="538">
        <v>12</v>
      </c>
      <c r="B1" s="539"/>
      <c r="C1" s="539"/>
      <c r="D1" s="614"/>
      <c r="E1" s="539"/>
      <c r="F1" s="614"/>
      <c r="G1" s="539"/>
      <c r="H1" s="614"/>
      <c r="I1" s="539"/>
      <c r="J1" s="614"/>
      <c r="K1" s="539"/>
      <c r="L1" s="540"/>
    </row>
    <row r="2" spans="1:42" ht="72.599999999999994" customHeight="1" x14ac:dyDescent="0.45">
      <c r="A2" s="577" t="s">
        <v>724</v>
      </c>
      <c r="B2" s="609"/>
      <c r="C2" s="609"/>
      <c r="D2" s="610"/>
      <c r="E2" s="609"/>
      <c r="F2" s="610"/>
      <c r="G2" s="609"/>
      <c r="H2" s="610"/>
      <c r="I2" s="609"/>
      <c r="J2" s="610"/>
      <c r="K2" s="609"/>
      <c r="L2" s="6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9.25" customHeight="1" x14ac:dyDescent="0.45">
      <c r="A3" s="612" t="s">
        <v>33</v>
      </c>
      <c r="B3" s="612"/>
      <c r="C3" s="612"/>
      <c r="D3" s="613"/>
      <c r="E3" s="612"/>
      <c r="F3" s="613"/>
      <c r="G3" s="612"/>
      <c r="H3" s="613"/>
      <c r="I3" s="612"/>
      <c r="J3" s="613"/>
      <c r="K3" s="612"/>
      <c r="L3" s="61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ht="33.75" customHeight="1" x14ac:dyDescent="0.3">
      <c r="A4" s="619" t="s">
        <v>0</v>
      </c>
      <c r="B4" s="619" t="s">
        <v>1</v>
      </c>
      <c r="C4" s="615" t="s">
        <v>879</v>
      </c>
      <c r="D4" s="616"/>
      <c r="E4" s="615" t="s">
        <v>880</v>
      </c>
      <c r="F4" s="616"/>
      <c r="G4" s="615" t="s">
        <v>881</v>
      </c>
      <c r="H4" s="616"/>
      <c r="I4" s="615" t="s">
        <v>2</v>
      </c>
      <c r="J4" s="617"/>
      <c r="K4" s="618" t="s">
        <v>631</v>
      </c>
      <c r="L4" s="618"/>
    </row>
    <row r="5" spans="1:42" s="417" customFormat="1" ht="15.75" customHeight="1" x14ac:dyDescent="0.3">
      <c r="A5" s="620"/>
      <c r="B5" s="620"/>
      <c r="C5" s="416" t="s">
        <v>180</v>
      </c>
      <c r="D5" s="72" t="s">
        <v>209</v>
      </c>
      <c r="E5" s="416" t="s">
        <v>180</v>
      </c>
      <c r="F5" s="72" t="s">
        <v>209</v>
      </c>
      <c r="G5" s="416" t="s">
        <v>180</v>
      </c>
      <c r="H5" s="72" t="s">
        <v>209</v>
      </c>
      <c r="I5" s="416" t="s">
        <v>180</v>
      </c>
      <c r="J5" s="72" t="s">
        <v>209</v>
      </c>
      <c r="K5" s="416" t="s">
        <v>180</v>
      </c>
      <c r="L5" s="72" t="s">
        <v>209</v>
      </c>
    </row>
    <row r="6" spans="1:42" x14ac:dyDescent="0.3">
      <c r="A6" s="2">
        <v>1</v>
      </c>
      <c r="B6" s="2" t="s">
        <v>3</v>
      </c>
      <c r="C6" s="2">
        <v>0</v>
      </c>
      <c r="D6" s="53">
        <v>0</v>
      </c>
      <c r="E6" s="2">
        <v>0</v>
      </c>
      <c r="F6" s="53">
        <v>0</v>
      </c>
      <c r="G6" s="2">
        <v>143</v>
      </c>
      <c r="H6" s="53">
        <v>361.74</v>
      </c>
      <c r="I6" s="2">
        <v>0</v>
      </c>
      <c r="J6" s="53">
        <v>0</v>
      </c>
      <c r="K6" s="12">
        <f t="shared" ref="K6:K31" si="0">C6+E6+G6+I6</f>
        <v>143</v>
      </c>
      <c r="L6" s="57">
        <f t="shared" ref="L6:L31" si="1">D6+F6+H6+J6</f>
        <v>361.74</v>
      </c>
    </row>
    <row r="7" spans="1:42" x14ac:dyDescent="0.3">
      <c r="A7" s="2">
        <v>2</v>
      </c>
      <c r="B7" s="2" t="s">
        <v>4</v>
      </c>
      <c r="C7" s="2">
        <v>839</v>
      </c>
      <c r="D7" s="53">
        <v>791</v>
      </c>
      <c r="E7" s="2">
        <v>0</v>
      </c>
      <c r="F7" s="53">
        <v>0</v>
      </c>
      <c r="G7" s="2">
        <v>0</v>
      </c>
      <c r="H7" s="53">
        <v>0</v>
      </c>
      <c r="I7" s="2">
        <v>17</v>
      </c>
      <c r="J7" s="53">
        <v>115</v>
      </c>
      <c r="K7" s="12">
        <f t="shared" si="0"/>
        <v>856</v>
      </c>
      <c r="L7" s="57">
        <f t="shared" si="1"/>
        <v>906</v>
      </c>
    </row>
    <row r="8" spans="1:42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12">
        <f t="shared" si="0"/>
        <v>0</v>
      </c>
      <c r="L8" s="57">
        <f t="shared" si="1"/>
        <v>0</v>
      </c>
    </row>
    <row r="9" spans="1:42" x14ac:dyDescent="0.3">
      <c r="A9" s="2">
        <v>4</v>
      </c>
      <c r="B9" s="2" t="s">
        <v>6</v>
      </c>
      <c r="C9" s="2">
        <v>291</v>
      </c>
      <c r="D9" s="53">
        <v>158.1</v>
      </c>
      <c r="E9" s="2">
        <v>111</v>
      </c>
      <c r="F9" s="53">
        <v>812.33</v>
      </c>
      <c r="G9" s="2">
        <v>4</v>
      </c>
      <c r="H9" s="53">
        <v>26.6</v>
      </c>
      <c r="I9" s="2">
        <v>20</v>
      </c>
      <c r="J9" s="53">
        <v>149.72999999999999</v>
      </c>
      <c r="K9" s="12">
        <f t="shared" si="0"/>
        <v>426</v>
      </c>
      <c r="L9" s="57">
        <f t="shared" si="1"/>
        <v>1146.76</v>
      </c>
    </row>
    <row r="10" spans="1:42" x14ac:dyDescent="0.3">
      <c r="A10" s="2">
        <v>5</v>
      </c>
      <c r="B10" s="2" t="s">
        <v>7</v>
      </c>
      <c r="C10" s="2">
        <v>3281</v>
      </c>
      <c r="D10" s="53">
        <v>1771.48</v>
      </c>
      <c r="E10" s="2">
        <v>273</v>
      </c>
      <c r="F10" s="53">
        <v>237.61</v>
      </c>
      <c r="G10" s="2">
        <v>0</v>
      </c>
      <c r="H10" s="53">
        <v>0</v>
      </c>
      <c r="I10" s="2">
        <v>8</v>
      </c>
      <c r="J10" s="53">
        <v>8.23</v>
      </c>
      <c r="K10" s="12">
        <f t="shared" si="0"/>
        <v>3562</v>
      </c>
      <c r="L10" s="57">
        <f t="shared" si="1"/>
        <v>2017.3200000000002</v>
      </c>
    </row>
    <row r="11" spans="1:42" x14ac:dyDescent="0.3">
      <c r="A11" s="2">
        <v>6</v>
      </c>
      <c r="B11" s="2" t="s">
        <v>8</v>
      </c>
      <c r="C11" s="2">
        <v>9</v>
      </c>
      <c r="D11" s="53">
        <v>5.01</v>
      </c>
      <c r="E11" s="2">
        <v>15</v>
      </c>
      <c r="F11" s="53">
        <v>78.12</v>
      </c>
      <c r="G11" s="2">
        <v>0</v>
      </c>
      <c r="H11" s="53">
        <v>0</v>
      </c>
      <c r="I11" s="2">
        <v>0</v>
      </c>
      <c r="J11" s="53">
        <v>0</v>
      </c>
      <c r="K11" s="12">
        <f t="shared" si="0"/>
        <v>24</v>
      </c>
      <c r="L11" s="57">
        <f t="shared" si="1"/>
        <v>83.13000000000001</v>
      </c>
    </row>
    <row r="12" spans="1:42" x14ac:dyDescent="0.3">
      <c r="A12" s="2">
        <v>7</v>
      </c>
      <c r="B12" s="2" t="s">
        <v>9</v>
      </c>
      <c r="C12" s="2">
        <v>12</v>
      </c>
      <c r="D12" s="53">
        <v>18.47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12">
        <f t="shared" si="0"/>
        <v>12</v>
      </c>
      <c r="L12" s="57">
        <f t="shared" si="1"/>
        <v>18.47</v>
      </c>
    </row>
    <row r="13" spans="1:42" x14ac:dyDescent="0.3">
      <c r="A13" s="2">
        <v>8</v>
      </c>
      <c r="B13" s="2" t="s">
        <v>10</v>
      </c>
      <c r="C13" s="2">
        <v>2826</v>
      </c>
      <c r="D13" s="53">
        <v>2825.4</v>
      </c>
      <c r="E13" s="2">
        <v>193</v>
      </c>
      <c r="F13" s="53">
        <v>542.91999999999996</v>
      </c>
      <c r="G13" s="2">
        <v>31</v>
      </c>
      <c r="H13" s="53">
        <v>174.14</v>
      </c>
      <c r="I13" s="2">
        <v>0</v>
      </c>
      <c r="J13" s="53">
        <v>0</v>
      </c>
      <c r="K13" s="12">
        <f t="shared" si="0"/>
        <v>3050</v>
      </c>
      <c r="L13" s="57">
        <f t="shared" si="1"/>
        <v>3542.46</v>
      </c>
    </row>
    <row r="14" spans="1:42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7</v>
      </c>
      <c r="J14" s="53">
        <v>12.3</v>
      </c>
      <c r="K14" s="12">
        <f t="shared" si="0"/>
        <v>7</v>
      </c>
      <c r="L14" s="57">
        <f t="shared" si="1"/>
        <v>12.3</v>
      </c>
    </row>
    <row r="15" spans="1:42" x14ac:dyDescent="0.3">
      <c r="A15" s="2">
        <v>10</v>
      </c>
      <c r="B15" s="2" t="s">
        <v>12</v>
      </c>
      <c r="C15" s="2">
        <v>6054</v>
      </c>
      <c r="D15" s="53">
        <v>3900.11</v>
      </c>
      <c r="E15" s="2">
        <v>277</v>
      </c>
      <c r="F15" s="53">
        <v>471.72</v>
      </c>
      <c r="G15" s="2">
        <v>0</v>
      </c>
      <c r="H15" s="53">
        <v>0</v>
      </c>
      <c r="I15" s="2">
        <v>1</v>
      </c>
      <c r="J15" s="53">
        <v>29.24</v>
      </c>
      <c r="K15" s="12">
        <f t="shared" si="0"/>
        <v>6332</v>
      </c>
      <c r="L15" s="57">
        <f t="shared" si="1"/>
        <v>4401.07</v>
      </c>
    </row>
    <row r="16" spans="1:42" x14ac:dyDescent="0.3">
      <c r="A16" s="2">
        <v>11</v>
      </c>
      <c r="B16" s="2" t="s">
        <v>13</v>
      </c>
      <c r="C16" s="2">
        <v>187</v>
      </c>
      <c r="D16" s="53">
        <v>461.61</v>
      </c>
      <c r="E16" s="2">
        <v>113</v>
      </c>
      <c r="F16" s="53">
        <v>140.54</v>
      </c>
      <c r="G16" s="2">
        <v>0</v>
      </c>
      <c r="H16" s="53">
        <v>0</v>
      </c>
      <c r="I16" s="2">
        <v>0</v>
      </c>
      <c r="J16" s="53">
        <v>0</v>
      </c>
      <c r="K16" s="12">
        <f t="shared" si="0"/>
        <v>300</v>
      </c>
      <c r="L16" s="57">
        <f t="shared" si="1"/>
        <v>602.15</v>
      </c>
    </row>
    <row r="17" spans="1:14" x14ac:dyDescent="0.3">
      <c r="A17" s="2">
        <v>12</v>
      </c>
      <c r="B17" s="2" t="s">
        <v>14</v>
      </c>
      <c r="C17" s="2">
        <v>85</v>
      </c>
      <c r="D17" s="53">
        <v>88.1</v>
      </c>
      <c r="E17" s="2">
        <v>10</v>
      </c>
      <c r="F17" s="53">
        <v>7.15</v>
      </c>
      <c r="G17" s="2">
        <v>0</v>
      </c>
      <c r="H17" s="53">
        <v>0</v>
      </c>
      <c r="I17" s="2">
        <v>0</v>
      </c>
      <c r="J17" s="53">
        <v>0</v>
      </c>
      <c r="K17" s="12">
        <f t="shared" si="0"/>
        <v>95</v>
      </c>
      <c r="L17" s="57">
        <f t="shared" si="1"/>
        <v>95.25</v>
      </c>
      <c r="N17" s="46"/>
    </row>
    <row r="18" spans="1:14" x14ac:dyDescent="0.3">
      <c r="A18" s="3" t="s">
        <v>15</v>
      </c>
      <c r="B18" s="3" t="s">
        <v>16</v>
      </c>
      <c r="C18" s="3">
        <f t="shared" ref="C18:J18" si="2">SUM(C6:C17)</f>
        <v>13584</v>
      </c>
      <c r="D18" s="54">
        <f t="shared" si="2"/>
        <v>10019.280000000001</v>
      </c>
      <c r="E18" s="3">
        <f t="shared" si="2"/>
        <v>992</v>
      </c>
      <c r="F18" s="54">
        <f t="shared" si="2"/>
        <v>2290.39</v>
      </c>
      <c r="G18" s="3">
        <f t="shared" si="2"/>
        <v>178</v>
      </c>
      <c r="H18" s="54">
        <f t="shared" si="2"/>
        <v>562.48</v>
      </c>
      <c r="I18" s="3">
        <f t="shared" si="2"/>
        <v>53</v>
      </c>
      <c r="J18" s="56">
        <f t="shared" si="2"/>
        <v>314.50000000000006</v>
      </c>
      <c r="K18" s="13">
        <f t="shared" si="0"/>
        <v>14807</v>
      </c>
      <c r="L18" s="58">
        <f t="shared" si="1"/>
        <v>13186.65</v>
      </c>
    </row>
    <row r="19" spans="1:14" x14ac:dyDescent="0.3">
      <c r="A19" s="2">
        <v>1</v>
      </c>
      <c r="B19" s="2" t="s">
        <v>17</v>
      </c>
      <c r="C19" s="2">
        <v>7</v>
      </c>
      <c r="D19" s="53">
        <v>328.37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12">
        <f t="shared" si="0"/>
        <v>7</v>
      </c>
      <c r="L19" s="57">
        <f t="shared" si="1"/>
        <v>328.37</v>
      </c>
    </row>
    <row r="20" spans="1:14" x14ac:dyDescent="0.3">
      <c r="A20" s="2">
        <v>2</v>
      </c>
      <c r="B20" s="2" t="s">
        <v>415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12">
        <f t="shared" si="0"/>
        <v>0</v>
      </c>
      <c r="L20" s="57">
        <f t="shared" si="1"/>
        <v>0</v>
      </c>
    </row>
    <row r="21" spans="1:14" x14ac:dyDescent="0.3">
      <c r="A21" s="2">
        <v>3</v>
      </c>
      <c r="B21" s="2" t="s">
        <v>18</v>
      </c>
      <c r="C21" s="2">
        <v>1</v>
      </c>
      <c r="D21" s="53">
        <v>0</v>
      </c>
      <c r="E21" s="2">
        <v>6</v>
      </c>
      <c r="F21" s="53">
        <v>10.48</v>
      </c>
      <c r="G21" s="2">
        <v>0</v>
      </c>
      <c r="H21" s="53">
        <v>0</v>
      </c>
      <c r="I21" s="2">
        <v>0</v>
      </c>
      <c r="J21" s="53">
        <v>0</v>
      </c>
      <c r="K21" s="12">
        <f t="shared" si="0"/>
        <v>7</v>
      </c>
      <c r="L21" s="57">
        <f t="shared" si="1"/>
        <v>10.48</v>
      </c>
    </row>
    <row r="22" spans="1:14" x14ac:dyDescent="0.3">
      <c r="A22" s="2">
        <v>4</v>
      </c>
      <c r="B22" s="2" t="s">
        <v>19</v>
      </c>
      <c r="C22" s="2">
        <v>0</v>
      </c>
      <c r="D22" s="53">
        <v>0</v>
      </c>
      <c r="E22" s="2">
        <v>2</v>
      </c>
      <c r="F22" s="53">
        <v>33.83</v>
      </c>
      <c r="G22" s="2">
        <v>0</v>
      </c>
      <c r="H22" s="53">
        <v>0</v>
      </c>
      <c r="I22" s="2">
        <v>0</v>
      </c>
      <c r="J22" s="53">
        <v>0</v>
      </c>
      <c r="K22" s="12">
        <f t="shared" si="0"/>
        <v>2</v>
      </c>
      <c r="L22" s="57">
        <f t="shared" si="1"/>
        <v>33.83</v>
      </c>
    </row>
    <row r="23" spans="1:14" x14ac:dyDescent="0.3">
      <c r="A23" s="2">
        <v>5</v>
      </c>
      <c r="B23" s="2" t="s">
        <v>20</v>
      </c>
      <c r="C23" s="2">
        <v>72</v>
      </c>
      <c r="D23" s="53">
        <v>56.86</v>
      </c>
      <c r="E23" s="2">
        <v>15</v>
      </c>
      <c r="F23" s="53">
        <v>75.430000000000007</v>
      </c>
      <c r="G23" s="2">
        <v>0</v>
      </c>
      <c r="H23" s="53">
        <v>0</v>
      </c>
      <c r="I23" s="2">
        <v>1</v>
      </c>
      <c r="J23" s="53">
        <v>9</v>
      </c>
      <c r="K23" s="12">
        <f t="shared" si="0"/>
        <v>88</v>
      </c>
      <c r="L23" s="57">
        <f t="shared" si="1"/>
        <v>141.29000000000002</v>
      </c>
    </row>
    <row r="24" spans="1:14" x14ac:dyDescent="0.3">
      <c r="A24" s="2">
        <v>6</v>
      </c>
      <c r="B24" s="2" t="s">
        <v>21</v>
      </c>
      <c r="C24" s="2">
        <v>0</v>
      </c>
      <c r="D24" s="53">
        <v>0</v>
      </c>
      <c r="E24" s="2">
        <v>19</v>
      </c>
      <c r="F24" s="53">
        <v>58.9</v>
      </c>
      <c r="G24" s="2">
        <v>0</v>
      </c>
      <c r="H24" s="53">
        <v>0</v>
      </c>
      <c r="I24" s="2">
        <v>0</v>
      </c>
      <c r="J24" s="53">
        <v>0</v>
      </c>
      <c r="K24" s="12">
        <f t="shared" si="0"/>
        <v>19</v>
      </c>
      <c r="L24" s="57">
        <f t="shared" si="1"/>
        <v>58.9</v>
      </c>
    </row>
    <row r="25" spans="1:14" x14ac:dyDescent="0.3">
      <c r="A25" s="2">
        <v>7</v>
      </c>
      <c r="B25" s="2" t="s">
        <v>22</v>
      </c>
      <c r="C25" s="2">
        <v>118</v>
      </c>
      <c r="D25" s="53">
        <v>25.16</v>
      </c>
      <c r="E25" s="2">
        <v>1060</v>
      </c>
      <c r="F25" s="53">
        <v>299.24</v>
      </c>
      <c r="G25" s="2">
        <v>0</v>
      </c>
      <c r="H25" s="53">
        <v>0</v>
      </c>
      <c r="I25" s="2">
        <v>0</v>
      </c>
      <c r="J25" s="53">
        <v>0</v>
      </c>
      <c r="K25" s="12">
        <f t="shared" si="0"/>
        <v>1178</v>
      </c>
      <c r="L25" s="57">
        <f t="shared" si="1"/>
        <v>324.40000000000003</v>
      </c>
    </row>
    <row r="26" spans="1:14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12">
        <f t="shared" si="0"/>
        <v>0</v>
      </c>
      <c r="L26" s="57">
        <f t="shared" si="1"/>
        <v>0</v>
      </c>
    </row>
    <row r="27" spans="1:14" x14ac:dyDescent="0.3">
      <c r="A27" s="3" t="s">
        <v>24</v>
      </c>
      <c r="B27" s="3" t="s">
        <v>16</v>
      </c>
      <c r="C27" s="3">
        <f t="shared" ref="C27:J27" si="3">SUM(C19:C26)</f>
        <v>198</v>
      </c>
      <c r="D27" s="54">
        <f t="shared" si="3"/>
        <v>410.39000000000004</v>
      </c>
      <c r="E27" s="3">
        <f t="shared" si="3"/>
        <v>1102</v>
      </c>
      <c r="F27" s="54">
        <f t="shared" si="3"/>
        <v>477.88</v>
      </c>
      <c r="G27" s="3">
        <f t="shared" si="3"/>
        <v>0</v>
      </c>
      <c r="H27" s="54">
        <f t="shared" si="3"/>
        <v>0</v>
      </c>
      <c r="I27" s="3">
        <f t="shared" si="3"/>
        <v>1</v>
      </c>
      <c r="J27" s="56">
        <f t="shared" si="3"/>
        <v>9</v>
      </c>
      <c r="K27" s="13">
        <f t="shared" si="0"/>
        <v>1301</v>
      </c>
      <c r="L27" s="58">
        <f t="shared" si="1"/>
        <v>897.27</v>
      </c>
    </row>
    <row r="28" spans="1:14" x14ac:dyDescent="0.3">
      <c r="A28" s="2">
        <v>1</v>
      </c>
      <c r="B28" s="2" t="s">
        <v>25</v>
      </c>
      <c r="C28" s="2">
        <v>3052</v>
      </c>
      <c r="D28" s="53">
        <v>2430.88</v>
      </c>
      <c r="E28" s="2">
        <v>113</v>
      </c>
      <c r="F28" s="53">
        <v>426.11</v>
      </c>
      <c r="G28" s="2">
        <v>0</v>
      </c>
      <c r="H28" s="53">
        <v>0</v>
      </c>
      <c r="I28" s="2">
        <v>0</v>
      </c>
      <c r="J28" s="55">
        <v>0</v>
      </c>
      <c r="K28" s="12">
        <f t="shared" si="0"/>
        <v>3165</v>
      </c>
      <c r="L28" s="57">
        <f t="shared" si="1"/>
        <v>2856.9900000000002</v>
      </c>
    </row>
    <row r="29" spans="1:14" x14ac:dyDescent="0.3">
      <c r="A29" s="3" t="s">
        <v>26</v>
      </c>
      <c r="B29" s="3" t="s">
        <v>16</v>
      </c>
      <c r="C29" s="3">
        <f>C28</f>
        <v>3052</v>
      </c>
      <c r="D29" s="54">
        <f t="shared" ref="D29:J29" si="4">D28</f>
        <v>2430.88</v>
      </c>
      <c r="E29" s="3">
        <f t="shared" si="4"/>
        <v>113</v>
      </c>
      <c r="F29" s="54">
        <f t="shared" si="4"/>
        <v>426.11</v>
      </c>
      <c r="G29" s="3">
        <f t="shared" si="4"/>
        <v>0</v>
      </c>
      <c r="H29" s="54">
        <f t="shared" si="4"/>
        <v>0</v>
      </c>
      <c r="I29" s="3">
        <f t="shared" si="4"/>
        <v>0</v>
      </c>
      <c r="J29" s="56">
        <f t="shared" si="4"/>
        <v>0</v>
      </c>
      <c r="K29" s="13">
        <f t="shared" si="0"/>
        <v>3165</v>
      </c>
      <c r="L29" s="58">
        <f t="shared" si="1"/>
        <v>2856.9900000000002</v>
      </c>
    </row>
    <row r="30" spans="1:14" x14ac:dyDescent="0.3">
      <c r="A30" s="2">
        <v>1</v>
      </c>
      <c r="B30" s="2" t="s">
        <v>27</v>
      </c>
      <c r="C30" s="2">
        <v>813</v>
      </c>
      <c r="D30" s="53">
        <v>567.54999999999995</v>
      </c>
      <c r="E30" s="2">
        <v>11277</v>
      </c>
      <c r="F30" s="53">
        <v>8803.6299999999992</v>
      </c>
      <c r="G30" s="2">
        <v>0</v>
      </c>
      <c r="H30" s="53">
        <v>0</v>
      </c>
      <c r="I30" s="2">
        <v>0</v>
      </c>
      <c r="J30" s="55">
        <v>0</v>
      </c>
      <c r="K30" s="12">
        <f t="shared" si="0"/>
        <v>12090</v>
      </c>
      <c r="L30" s="57">
        <f t="shared" si="1"/>
        <v>9371.1799999999985</v>
      </c>
    </row>
    <row r="31" spans="1:14" s="16" customFormat="1" x14ac:dyDescent="0.3">
      <c r="A31" s="16" t="s">
        <v>266</v>
      </c>
      <c r="B31" s="3" t="s">
        <v>16</v>
      </c>
      <c r="C31" s="3">
        <f>C18+C27+C29+C30</f>
        <v>17647</v>
      </c>
      <c r="D31" s="54">
        <f t="shared" ref="D31:J31" si="5">D18+D27+D29+D30</f>
        <v>13428.099999999999</v>
      </c>
      <c r="E31" s="3">
        <f t="shared" si="5"/>
        <v>13484</v>
      </c>
      <c r="F31" s="54">
        <f t="shared" si="5"/>
        <v>11998.009999999998</v>
      </c>
      <c r="G31" s="3">
        <f t="shared" si="5"/>
        <v>178</v>
      </c>
      <c r="H31" s="54">
        <f t="shared" si="5"/>
        <v>562.48</v>
      </c>
      <c r="I31" s="3">
        <f t="shared" si="5"/>
        <v>54</v>
      </c>
      <c r="J31" s="56">
        <f t="shared" si="5"/>
        <v>323.50000000000006</v>
      </c>
      <c r="K31" s="13">
        <f t="shared" si="0"/>
        <v>31363</v>
      </c>
      <c r="L31" s="58">
        <f t="shared" si="1"/>
        <v>26312.089999999997</v>
      </c>
    </row>
    <row r="32" spans="1:14" s="16" customFormat="1" x14ac:dyDescent="0.3">
      <c r="A32" s="2">
        <v>1</v>
      </c>
      <c r="B32" s="3" t="s">
        <v>131</v>
      </c>
      <c r="C32" s="48">
        <v>0</v>
      </c>
      <c r="D32" s="73">
        <v>0</v>
      </c>
      <c r="E32" s="48">
        <v>0</v>
      </c>
      <c r="F32" s="73">
        <v>0</v>
      </c>
      <c r="G32" s="48">
        <v>1</v>
      </c>
      <c r="H32" s="73">
        <v>95899.73</v>
      </c>
      <c r="I32" s="48">
        <v>0</v>
      </c>
      <c r="J32" s="74">
        <v>0</v>
      </c>
      <c r="K32" s="13">
        <f>C32+E32+G32+I32</f>
        <v>1</v>
      </c>
      <c r="L32" s="58">
        <f>D32+F32+H32+J32</f>
        <v>95899.73</v>
      </c>
    </row>
    <row r="33" spans="1:12" x14ac:dyDescent="0.3">
      <c r="A33" s="3" t="s">
        <v>28</v>
      </c>
      <c r="B33" s="11" t="s">
        <v>16</v>
      </c>
      <c r="C33" s="13">
        <f>C31+C32</f>
        <v>17647</v>
      </c>
      <c r="D33" s="58">
        <f t="shared" ref="D33:L33" si="6">D31+D32</f>
        <v>13428.099999999999</v>
      </c>
      <c r="E33" s="13">
        <f t="shared" si="6"/>
        <v>13484</v>
      </c>
      <c r="F33" s="58">
        <f t="shared" si="6"/>
        <v>11998.009999999998</v>
      </c>
      <c r="G33" s="13">
        <f t="shared" si="6"/>
        <v>179</v>
      </c>
      <c r="H33" s="58">
        <f t="shared" si="6"/>
        <v>96462.209999999992</v>
      </c>
      <c r="I33" s="13">
        <f t="shared" si="6"/>
        <v>54</v>
      </c>
      <c r="J33" s="58">
        <f t="shared" si="6"/>
        <v>323.50000000000006</v>
      </c>
      <c r="K33" s="13">
        <f t="shared" si="6"/>
        <v>31364</v>
      </c>
      <c r="L33" s="58">
        <f t="shared" si="6"/>
        <v>122211.81999999999</v>
      </c>
    </row>
  </sheetData>
  <mergeCells count="10">
    <mergeCell ref="A2:L2"/>
    <mergeCell ref="A3:L3"/>
    <mergeCell ref="A1:L1"/>
    <mergeCell ref="C4:D4"/>
    <mergeCell ref="E4:F4"/>
    <mergeCell ref="G4:H4"/>
    <mergeCell ref="I4:J4"/>
    <mergeCell ref="K4:L4"/>
    <mergeCell ref="B4:B5"/>
    <mergeCell ref="A4:A5"/>
  </mergeCells>
  <printOptions gridLines="1"/>
  <pageMargins left="0.52" right="0.25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29"/>
  <sheetViews>
    <sheetView workbookViewId="0">
      <selection activeCell="Q15" sqref="Q15"/>
    </sheetView>
  </sheetViews>
  <sheetFormatPr defaultRowHeight="14.4" x14ac:dyDescent="0.3"/>
  <cols>
    <col min="1" max="1" width="6.88671875" customWidth="1"/>
    <col min="2" max="2" width="20.88671875" customWidth="1"/>
    <col min="3" max="3" width="7.44140625" style="273" customWidth="1"/>
    <col min="4" max="4" width="9.6640625" style="46" customWidth="1"/>
    <col min="5" max="5" width="8.6640625" style="273" customWidth="1"/>
    <col min="6" max="6" width="8.6640625" style="46" customWidth="1"/>
    <col min="7" max="7" width="5.109375" style="273" customWidth="1"/>
    <col min="8" max="8" width="9.44140625" style="46" customWidth="1"/>
    <col min="9" max="9" width="5.33203125" style="273" customWidth="1"/>
    <col min="10" max="10" width="6.5546875" style="46" bestFit="1" customWidth="1"/>
    <col min="11" max="11" width="6" style="273" bestFit="1" customWidth="1"/>
    <col min="12" max="12" width="9.6640625" style="46" bestFit="1" customWidth="1"/>
  </cols>
  <sheetData>
    <row r="1" spans="1:12" ht="44.25" customHeight="1" x14ac:dyDescent="0.35">
      <c r="A1" s="601">
        <v>13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3"/>
    </row>
    <row r="2" spans="1:12" ht="46.5" customHeight="1" x14ac:dyDescent="0.45">
      <c r="A2" s="577" t="s">
        <v>811</v>
      </c>
      <c r="B2" s="609"/>
      <c r="C2" s="609"/>
      <c r="D2" s="610"/>
      <c r="E2" s="609"/>
      <c r="F2" s="610"/>
      <c r="G2" s="609"/>
      <c r="H2" s="610"/>
      <c r="I2" s="609"/>
      <c r="J2" s="610"/>
      <c r="K2" s="609"/>
      <c r="L2" s="611"/>
    </row>
    <row r="3" spans="1:12" ht="20.25" customHeight="1" x14ac:dyDescent="0.35">
      <c r="A3" s="571" t="s">
        <v>83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2"/>
    </row>
    <row r="4" spans="1:12" x14ac:dyDescent="0.3">
      <c r="A4" s="619" t="s">
        <v>0</v>
      </c>
      <c r="B4" s="619" t="s">
        <v>84</v>
      </c>
      <c r="C4" s="615" t="s">
        <v>879</v>
      </c>
      <c r="D4" s="616"/>
      <c r="E4" s="615" t="s">
        <v>880</v>
      </c>
      <c r="F4" s="616"/>
      <c r="G4" s="615" t="s">
        <v>881</v>
      </c>
      <c r="H4" s="616"/>
      <c r="I4" s="615" t="s">
        <v>2</v>
      </c>
      <c r="J4" s="617"/>
      <c r="K4" s="618" t="s">
        <v>631</v>
      </c>
      <c r="L4" s="618"/>
    </row>
    <row r="5" spans="1:12" s="417" customFormat="1" x14ac:dyDescent="0.3">
      <c r="A5" s="620"/>
      <c r="B5" s="620"/>
      <c r="C5" s="435" t="s">
        <v>180</v>
      </c>
      <c r="D5" s="72" t="s">
        <v>209</v>
      </c>
      <c r="E5" s="435" t="s">
        <v>180</v>
      </c>
      <c r="F5" s="72" t="s">
        <v>209</v>
      </c>
      <c r="G5" s="435" t="s">
        <v>180</v>
      </c>
      <c r="H5" s="72" t="s">
        <v>209</v>
      </c>
      <c r="I5" s="435" t="s">
        <v>180</v>
      </c>
      <c r="J5" s="72" t="s">
        <v>209</v>
      </c>
      <c r="K5" s="435" t="s">
        <v>180</v>
      </c>
      <c r="L5" s="72" t="s">
        <v>209</v>
      </c>
    </row>
    <row r="6" spans="1:12" x14ac:dyDescent="0.3">
      <c r="A6" s="5">
        <v>1</v>
      </c>
      <c r="B6" s="5" t="s">
        <v>96</v>
      </c>
      <c r="C6" s="434">
        <v>100</v>
      </c>
      <c r="D6" s="44">
        <v>37.64</v>
      </c>
      <c r="E6" s="434">
        <v>0</v>
      </c>
      <c r="F6" s="44">
        <v>0</v>
      </c>
      <c r="G6" s="434">
        <v>0</v>
      </c>
      <c r="H6" s="44">
        <v>0</v>
      </c>
      <c r="I6" s="434">
        <v>0</v>
      </c>
      <c r="J6" s="442">
        <v>0</v>
      </c>
      <c r="K6" s="124">
        <f>C6+E6+G6+I6</f>
        <v>100</v>
      </c>
      <c r="L6" s="57">
        <f>D6+F6+H6+J6</f>
        <v>37.64</v>
      </c>
    </row>
    <row r="7" spans="1:12" x14ac:dyDescent="0.3">
      <c r="A7" s="5">
        <v>2</v>
      </c>
      <c r="B7" s="5" t="s">
        <v>97</v>
      </c>
      <c r="C7" s="434">
        <v>594</v>
      </c>
      <c r="D7" s="44">
        <v>269.14999999999998</v>
      </c>
      <c r="E7" s="434">
        <v>452</v>
      </c>
      <c r="F7" s="44">
        <v>216.9</v>
      </c>
      <c r="G7" s="434">
        <v>0</v>
      </c>
      <c r="H7" s="44">
        <v>0</v>
      </c>
      <c r="I7" s="434">
        <v>0</v>
      </c>
      <c r="J7" s="442">
        <v>0</v>
      </c>
      <c r="K7" s="124">
        <f t="shared" ref="K7:L29" si="0">C7+E7+G7+I7</f>
        <v>1046</v>
      </c>
      <c r="L7" s="57">
        <f t="shared" si="0"/>
        <v>486.04999999999995</v>
      </c>
    </row>
    <row r="8" spans="1:12" x14ac:dyDescent="0.3">
      <c r="A8" s="5">
        <v>3</v>
      </c>
      <c r="B8" s="5" t="s">
        <v>98</v>
      </c>
      <c r="C8" s="434">
        <v>69</v>
      </c>
      <c r="D8" s="44">
        <v>48.18</v>
      </c>
      <c r="E8" s="434">
        <v>88</v>
      </c>
      <c r="F8" s="44">
        <v>100.11</v>
      </c>
      <c r="G8" s="434">
        <v>0</v>
      </c>
      <c r="H8" s="44">
        <v>0</v>
      </c>
      <c r="I8" s="434">
        <v>0</v>
      </c>
      <c r="J8" s="442">
        <v>0</v>
      </c>
      <c r="K8" s="124">
        <f t="shared" si="0"/>
        <v>157</v>
      </c>
      <c r="L8" s="57">
        <f t="shared" si="0"/>
        <v>148.29</v>
      </c>
    </row>
    <row r="9" spans="1:12" x14ac:dyDescent="0.3">
      <c r="A9" s="5">
        <v>4</v>
      </c>
      <c r="B9" s="5" t="s">
        <v>99</v>
      </c>
      <c r="C9" s="434">
        <v>80</v>
      </c>
      <c r="D9" s="44">
        <v>90.18</v>
      </c>
      <c r="E9" s="434">
        <v>1545</v>
      </c>
      <c r="F9" s="44">
        <v>794.94</v>
      </c>
      <c r="G9" s="434">
        <v>0</v>
      </c>
      <c r="H9" s="44">
        <v>0</v>
      </c>
      <c r="I9" s="434">
        <v>0</v>
      </c>
      <c r="J9" s="442">
        <v>0</v>
      </c>
      <c r="K9" s="124">
        <f t="shared" si="0"/>
        <v>1625</v>
      </c>
      <c r="L9" s="57">
        <f t="shared" si="0"/>
        <v>885.12000000000012</v>
      </c>
    </row>
    <row r="10" spans="1:12" x14ac:dyDescent="0.3">
      <c r="A10" s="5">
        <v>5</v>
      </c>
      <c r="B10" s="5" t="s">
        <v>100</v>
      </c>
      <c r="C10" s="434">
        <v>1331</v>
      </c>
      <c r="D10" s="44">
        <v>867.56</v>
      </c>
      <c r="E10" s="434">
        <v>991</v>
      </c>
      <c r="F10" s="44">
        <v>284.11</v>
      </c>
      <c r="G10" s="434">
        <v>56</v>
      </c>
      <c r="H10" s="44">
        <v>161.79</v>
      </c>
      <c r="I10" s="434">
        <v>0</v>
      </c>
      <c r="J10" s="442">
        <v>0</v>
      </c>
      <c r="K10" s="124">
        <f t="shared" si="0"/>
        <v>2378</v>
      </c>
      <c r="L10" s="57">
        <f t="shared" si="0"/>
        <v>1313.46</v>
      </c>
    </row>
    <row r="11" spans="1:12" x14ac:dyDescent="0.3">
      <c r="A11" s="5">
        <v>6</v>
      </c>
      <c r="B11" s="5" t="s">
        <v>101</v>
      </c>
      <c r="C11" s="434">
        <v>42.75</v>
      </c>
      <c r="D11" s="44">
        <v>35.556219999999996</v>
      </c>
      <c r="E11" s="434">
        <v>66.61399999999999</v>
      </c>
      <c r="F11" s="44">
        <v>38.690460000000002</v>
      </c>
      <c r="G11" s="434">
        <v>3.7999999999999999E-2</v>
      </c>
      <c r="H11" s="44">
        <v>0.30171999999999999</v>
      </c>
      <c r="I11" s="434">
        <v>0.11399999999999999</v>
      </c>
      <c r="J11" s="442">
        <v>0.94201999999999997</v>
      </c>
      <c r="K11" s="124">
        <f t="shared" si="0"/>
        <v>109.51599999999999</v>
      </c>
      <c r="L11" s="57">
        <f t="shared" si="0"/>
        <v>75.49042</v>
      </c>
    </row>
    <row r="12" spans="1:12" x14ac:dyDescent="0.3">
      <c r="A12" s="5">
        <v>7</v>
      </c>
      <c r="B12" s="5" t="s">
        <v>102</v>
      </c>
      <c r="C12" s="434">
        <v>140</v>
      </c>
      <c r="D12" s="44">
        <v>114.64</v>
      </c>
      <c r="E12" s="434">
        <v>0</v>
      </c>
      <c r="F12" s="44">
        <v>0</v>
      </c>
      <c r="G12" s="434">
        <v>0</v>
      </c>
      <c r="H12" s="44">
        <v>0</v>
      </c>
      <c r="I12" s="434">
        <v>0</v>
      </c>
      <c r="J12" s="442">
        <v>0</v>
      </c>
      <c r="K12" s="124">
        <f t="shared" si="0"/>
        <v>140</v>
      </c>
      <c r="L12" s="57">
        <f t="shared" si="0"/>
        <v>114.64</v>
      </c>
    </row>
    <row r="13" spans="1:12" x14ac:dyDescent="0.3">
      <c r="A13" s="5">
        <v>8</v>
      </c>
      <c r="B13" s="5" t="s">
        <v>103</v>
      </c>
      <c r="C13" s="434">
        <v>56</v>
      </c>
      <c r="D13" s="44">
        <v>48.77</v>
      </c>
      <c r="E13" s="434">
        <v>270</v>
      </c>
      <c r="F13" s="44">
        <v>634.63</v>
      </c>
      <c r="G13" s="434">
        <v>0</v>
      </c>
      <c r="H13" s="44">
        <v>0</v>
      </c>
      <c r="I13" s="434">
        <v>0</v>
      </c>
      <c r="J13" s="442">
        <v>0</v>
      </c>
      <c r="K13" s="124">
        <f t="shared" si="0"/>
        <v>326</v>
      </c>
      <c r="L13" s="57">
        <f t="shared" si="0"/>
        <v>683.4</v>
      </c>
    </row>
    <row r="14" spans="1:12" x14ac:dyDescent="0.3">
      <c r="A14" s="5">
        <v>9</v>
      </c>
      <c r="B14" s="5" t="s">
        <v>104</v>
      </c>
      <c r="C14" s="434">
        <v>1753</v>
      </c>
      <c r="D14" s="44">
        <v>1215.3</v>
      </c>
      <c r="E14" s="434">
        <v>457</v>
      </c>
      <c r="F14" s="44">
        <v>400.63</v>
      </c>
      <c r="G14" s="434">
        <v>0</v>
      </c>
      <c r="H14" s="44">
        <v>0</v>
      </c>
      <c r="I14" s="434">
        <v>1</v>
      </c>
      <c r="J14" s="442">
        <v>1.01</v>
      </c>
      <c r="K14" s="124">
        <f t="shared" si="0"/>
        <v>2211</v>
      </c>
      <c r="L14" s="57">
        <f t="shared" si="0"/>
        <v>1616.9399999999998</v>
      </c>
    </row>
    <row r="15" spans="1:12" x14ac:dyDescent="0.3">
      <c r="A15" s="5">
        <v>10</v>
      </c>
      <c r="B15" s="5" t="s">
        <v>105</v>
      </c>
      <c r="C15" s="434">
        <v>215</v>
      </c>
      <c r="D15" s="44">
        <v>123.23</v>
      </c>
      <c r="E15" s="434">
        <v>42</v>
      </c>
      <c r="F15" s="44">
        <v>22.51</v>
      </c>
      <c r="G15" s="434">
        <v>0</v>
      </c>
      <c r="H15" s="44">
        <v>0</v>
      </c>
      <c r="I15" s="434">
        <v>0</v>
      </c>
      <c r="J15" s="442">
        <v>0</v>
      </c>
      <c r="K15" s="124">
        <f t="shared" si="0"/>
        <v>257</v>
      </c>
      <c r="L15" s="57">
        <f t="shared" si="0"/>
        <v>145.74</v>
      </c>
    </row>
    <row r="16" spans="1:12" ht="17.25" customHeight="1" x14ac:dyDescent="0.3">
      <c r="A16" s="5">
        <v>11</v>
      </c>
      <c r="B16" s="5" t="s">
        <v>106</v>
      </c>
      <c r="C16" s="434">
        <v>699</v>
      </c>
      <c r="D16" s="44">
        <v>562.79</v>
      </c>
      <c r="E16" s="434">
        <v>226</v>
      </c>
      <c r="F16" s="44">
        <v>271.86</v>
      </c>
      <c r="G16" s="434">
        <v>0</v>
      </c>
      <c r="H16" s="44">
        <v>0</v>
      </c>
      <c r="I16" s="434">
        <v>2</v>
      </c>
      <c r="J16" s="442">
        <v>6</v>
      </c>
      <c r="K16" s="124">
        <f t="shared" si="0"/>
        <v>927</v>
      </c>
      <c r="L16" s="57">
        <f t="shared" si="0"/>
        <v>840.65</v>
      </c>
    </row>
    <row r="17" spans="1:12" x14ac:dyDescent="0.3">
      <c r="A17" s="5">
        <v>12</v>
      </c>
      <c r="B17" s="5" t="s">
        <v>107</v>
      </c>
      <c r="C17" s="434">
        <v>1082.25</v>
      </c>
      <c r="D17" s="44">
        <v>900.13378000000012</v>
      </c>
      <c r="E17" s="434">
        <v>1686.386</v>
      </c>
      <c r="F17" s="44">
        <v>979.47953999999993</v>
      </c>
      <c r="G17" s="434">
        <v>0.96199999999999997</v>
      </c>
      <c r="H17" s="44">
        <v>7.63828</v>
      </c>
      <c r="I17" s="434">
        <v>2.8860000000000001</v>
      </c>
      <c r="J17" s="442">
        <v>23.84798</v>
      </c>
      <c r="K17" s="124">
        <f t="shared" si="0"/>
        <v>2772.4839999999999</v>
      </c>
      <c r="L17" s="57">
        <f t="shared" si="0"/>
        <v>1911.0995799999998</v>
      </c>
    </row>
    <row r="18" spans="1:12" x14ac:dyDescent="0.3">
      <c r="A18" s="5">
        <v>13</v>
      </c>
      <c r="B18" s="5" t="s">
        <v>108</v>
      </c>
      <c r="C18" s="434">
        <v>1118</v>
      </c>
      <c r="D18" s="44">
        <v>1057.67</v>
      </c>
      <c r="E18" s="434">
        <v>406</v>
      </c>
      <c r="F18" s="44">
        <v>952.77</v>
      </c>
      <c r="G18" s="434">
        <v>15</v>
      </c>
      <c r="H18" s="44">
        <v>75.599999999999994</v>
      </c>
      <c r="I18" s="434">
        <v>10</v>
      </c>
      <c r="J18" s="442">
        <v>9</v>
      </c>
      <c r="K18" s="124">
        <f t="shared" si="0"/>
        <v>1549</v>
      </c>
      <c r="L18" s="57">
        <f t="shared" si="0"/>
        <v>2095.04</v>
      </c>
    </row>
    <row r="19" spans="1:12" x14ac:dyDescent="0.3">
      <c r="A19" s="5">
        <v>14</v>
      </c>
      <c r="B19" s="5" t="s">
        <v>109</v>
      </c>
      <c r="C19" s="434">
        <v>195</v>
      </c>
      <c r="D19" s="44">
        <v>84.8</v>
      </c>
      <c r="E19" s="434">
        <v>3</v>
      </c>
      <c r="F19" s="44">
        <v>45.06</v>
      </c>
      <c r="G19" s="434">
        <v>0</v>
      </c>
      <c r="H19" s="44">
        <v>0</v>
      </c>
      <c r="I19" s="434">
        <v>0</v>
      </c>
      <c r="J19" s="442">
        <v>0</v>
      </c>
      <c r="K19" s="124">
        <f t="shared" si="0"/>
        <v>198</v>
      </c>
      <c r="L19" s="57">
        <f t="shared" si="0"/>
        <v>129.86000000000001</v>
      </c>
    </row>
    <row r="20" spans="1:12" x14ac:dyDescent="0.3">
      <c r="A20" s="5">
        <v>15</v>
      </c>
      <c r="B20" s="5" t="s">
        <v>110</v>
      </c>
      <c r="C20" s="434">
        <v>7274</v>
      </c>
      <c r="D20" s="44">
        <v>5768.79</v>
      </c>
      <c r="E20" s="434">
        <v>3043</v>
      </c>
      <c r="F20" s="44">
        <v>4366.33</v>
      </c>
      <c r="G20" s="434">
        <v>102</v>
      </c>
      <c r="H20" s="44">
        <v>96183.48</v>
      </c>
      <c r="I20" s="434">
        <v>17</v>
      </c>
      <c r="J20" s="442">
        <v>239.83</v>
      </c>
      <c r="K20" s="124">
        <f t="shared" si="0"/>
        <v>10436</v>
      </c>
      <c r="L20" s="57">
        <f t="shared" si="0"/>
        <v>106558.43</v>
      </c>
    </row>
    <row r="21" spans="1:12" x14ac:dyDescent="0.3">
      <c r="A21" s="5">
        <v>16</v>
      </c>
      <c r="B21" s="5" t="s">
        <v>111</v>
      </c>
      <c r="C21" s="434">
        <v>1</v>
      </c>
      <c r="D21" s="44">
        <v>1.51</v>
      </c>
      <c r="E21" s="434">
        <v>46</v>
      </c>
      <c r="F21" s="44">
        <v>93.97</v>
      </c>
      <c r="G21" s="434">
        <v>0</v>
      </c>
      <c r="H21" s="44">
        <v>0</v>
      </c>
      <c r="I21" s="434">
        <v>0</v>
      </c>
      <c r="J21" s="442">
        <v>0</v>
      </c>
      <c r="K21" s="124">
        <f t="shared" si="0"/>
        <v>47</v>
      </c>
      <c r="L21" s="57">
        <f t="shared" si="0"/>
        <v>95.48</v>
      </c>
    </row>
    <row r="22" spans="1:12" x14ac:dyDescent="0.3">
      <c r="A22" s="5">
        <v>17</v>
      </c>
      <c r="B22" s="5" t="s">
        <v>112</v>
      </c>
      <c r="C22" s="434">
        <v>44</v>
      </c>
      <c r="D22" s="44">
        <v>48</v>
      </c>
      <c r="E22" s="434">
        <v>22</v>
      </c>
      <c r="F22" s="44">
        <v>22.5</v>
      </c>
      <c r="G22" s="434">
        <v>0</v>
      </c>
      <c r="H22" s="44">
        <v>0</v>
      </c>
      <c r="I22" s="434">
        <v>0</v>
      </c>
      <c r="J22" s="442">
        <v>0</v>
      </c>
      <c r="K22" s="124">
        <f t="shared" si="0"/>
        <v>66</v>
      </c>
      <c r="L22" s="57">
        <f t="shared" si="0"/>
        <v>70.5</v>
      </c>
    </row>
    <row r="23" spans="1:12" x14ac:dyDescent="0.3">
      <c r="A23" s="5">
        <v>18</v>
      </c>
      <c r="B23" s="5" t="s">
        <v>113</v>
      </c>
      <c r="C23" s="434">
        <v>121</v>
      </c>
      <c r="D23" s="44">
        <v>131.22</v>
      </c>
      <c r="E23" s="434">
        <v>80</v>
      </c>
      <c r="F23" s="44">
        <v>210.68</v>
      </c>
      <c r="G23" s="434">
        <v>0</v>
      </c>
      <c r="H23" s="44">
        <v>0</v>
      </c>
      <c r="I23" s="434">
        <v>6</v>
      </c>
      <c r="J23" s="442">
        <v>14.11</v>
      </c>
      <c r="K23" s="124">
        <f t="shared" si="0"/>
        <v>207</v>
      </c>
      <c r="L23" s="57">
        <f t="shared" si="0"/>
        <v>356.01</v>
      </c>
    </row>
    <row r="24" spans="1:12" x14ac:dyDescent="0.3">
      <c r="A24" s="5">
        <v>19</v>
      </c>
      <c r="B24" s="5" t="s">
        <v>114</v>
      </c>
      <c r="C24" s="434">
        <v>433</v>
      </c>
      <c r="D24" s="44">
        <v>206.89</v>
      </c>
      <c r="E24" s="434">
        <v>1308</v>
      </c>
      <c r="F24" s="44">
        <v>311.23</v>
      </c>
      <c r="G24" s="434">
        <v>0</v>
      </c>
      <c r="H24" s="44">
        <v>0</v>
      </c>
      <c r="I24" s="434">
        <v>0</v>
      </c>
      <c r="J24" s="442">
        <v>0</v>
      </c>
      <c r="K24" s="124">
        <f t="shared" si="0"/>
        <v>1741</v>
      </c>
      <c r="L24" s="57">
        <f t="shared" si="0"/>
        <v>518.12</v>
      </c>
    </row>
    <row r="25" spans="1:12" x14ac:dyDescent="0.3">
      <c r="A25" s="5">
        <v>20</v>
      </c>
      <c r="B25" s="5" t="s">
        <v>115</v>
      </c>
      <c r="C25" s="434">
        <v>91</v>
      </c>
      <c r="D25" s="44">
        <v>52.57</v>
      </c>
      <c r="E25" s="434">
        <v>139</v>
      </c>
      <c r="F25" s="44">
        <v>230.27</v>
      </c>
      <c r="G25" s="434">
        <v>0</v>
      </c>
      <c r="H25" s="44">
        <v>0</v>
      </c>
      <c r="I25" s="434">
        <v>0</v>
      </c>
      <c r="J25" s="442">
        <v>0</v>
      </c>
      <c r="K25" s="124">
        <f t="shared" si="0"/>
        <v>230</v>
      </c>
      <c r="L25" s="57">
        <f t="shared" si="0"/>
        <v>282.84000000000003</v>
      </c>
    </row>
    <row r="26" spans="1:12" x14ac:dyDescent="0.3">
      <c r="A26" s="5">
        <v>21</v>
      </c>
      <c r="B26" s="5" t="s">
        <v>116</v>
      </c>
      <c r="C26" s="434">
        <v>559</v>
      </c>
      <c r="D26" s="44">
        <v>559.73</v>
      </c>
      <c r="E26" s="434">
        <v>824</v>
      </c>
      <c r="F26" s="44">
        <v>453.86</v>
      </c>
      <c r="G26" s="434">
        <v>0</v>
      </c>
      <c r="H26" s="44">
        <v>0</v>
      </c>
      <c r="I26" s="434">
        <v>6</v>
      </c>
      <c r="J26" s="442">
        <v>3.93</v>
      </c>
      <c r="K26" s="124">
        <f t="shared" si="0"/>
        <v>1389</v>
      </c>
      <c r="L26" s="57">
        <f t="shared" si="0"/>
        <v>1017.52</v>
      </c>
    </row>
    <row r="27" spans="1:12" x14ac:dyDescent="0.3">
      <c r="A27" s="5">
        <v>22</v>
      </c>
      <c r="B27" s="5" t="s">
        <v>117</v>
      </c>
      <c r="C27" s="434">
        <v>563</v>
      </c>
      <c r="D27" s="44">
        <v>405.19</v>
      </c>
      <c r="E27" s="434">
        <v>934</v>
      </c>
      <c r="F27" s="44">
        <v>769.4</v>
      </c>
      <c r="G27" s="434">
        <v>1</v>
      </c>
      <c r="H27" s="44">
        <v>0.61</v>
      </c>
      <c r="I27" s="434">
        <v>6</v>
      </c>
      <c r="J27" s="442">
        <v>11.32</v>
      </c>
      <c r="K27" s="124">
        <f t="shared" si="0"/>
        <v>1504</v>
      </c>
      <c r="L27" s="57">
        <f t="shared" si="0"/>
        <v>1186.5199999999998</v>
      </c>
    </row>
    <row r="28" spans="1:12" x14ac:dyDescent="0.3">
      <c r="A28" s="5">
        <v>23</v>
      </c>
      <c r="B28" s="5" t="s">
        <v>118</v>
      </c>
      <c r="C28" s="434">
        <v>1086</v>
      </c>
      <c r="D28" s="44">
        <v>798.59999999999991</v>
      </c>
      <c r="E28" s="434">
        <v>855</v>
      </c>
      <c r="F28" s="44">
        <v>798.08</v>
      </c>
      <c r="G28" s="434">
        <v>4</v>
      </c>
      <c r="H28" s="44">
        <v>32.79</v>
      </c>
      <c r="I28" s="434">
        <v>3</v>
      </c>
      <c r="J28" s="442">
        <v>13.51</v>
      </c>
      <c r="K28" s="124">
        <f t="shared" si="0"/>
        <v>1948</v>
      </c>
      <c r="L28" s="57">
        <f t="shared" si="0"/>
        <v>1642.9799999999998</v>
      </c>
    </row>
    <row r="29" spans="1:12" x14ac:dyDescent="0.3">
      <c r="A29" s="6" t="s">
        <v>28</v>
      </c>
      <c r="B29" s="6" t="s">
        <v>16</v>
      </c>
      <c r="C29" s="436">
        <f>SUM(C6:C28)</f>
        <v>17647</v>
      </c>
      <c r="D29" s="45">
        <f t="shared" ref="D29:J29" si="1">SUM(D6:D28)</f>
        <v>13428.099999999999</v>
      </c>
      <c r="E29" s="436">
        <f t="shared" si="1"/>
        <v>13484</v>
      </c>
      <c r="F29" s="45">
        <f t="shared" si="1"/>
        <v>11998.01</v>
      </c>
      <c r="G29" s="436">
        <f t="shared" si="1"/>
        <v>179</v>
      </c>
      <c r="H29" s="45">
        <f t="shared" si="1"/>
        <v>96462.209999999992</v>
      </c>
      <c r="I29" s="436">
        <f t="shared" si="1"/>
        <v>54</v>
      </c>
      <c r="J29" s="45">
        <f t="shared" si="1"/>
        <v>323.5</v>
      </c>
      <c r="K29" s="126">
        <f t="shared" si="0"/>
        <v>31364</v>
      </c>
      <c r="L29" s="58">
        <f t="shared" si="0"/>
        <v>122211.81999999999</v>
      </c>
    </row>
  </sheetData>
  <mergeCells count="10">
    <mergeCell ref="A2:L2"/>
    <mergeCell ref="A3:L3"/>
    <mergeCell ref="A1:L1"/>
    <mergeCell ref="C4:D4"/>
    <mergeCell ref="E4:F4"/>
    <mergeCell ref="G4:H4"/>
    <mergeCell ref="I4:J4"/>
    <mergeCell ref="K4:L4"/>
    <mergeCell ref="B4:B5"/>
    <mergeCell ref="A4:A5"/>
  </mergeCells>
  <pageMargins left="0.56000000000000005" right="0.25" top="0.75" bottom="0.75" header="0.3" footer="0.3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L33"/>
  <sheetViews>
    <sheetView workbookViewId="0">
      <selection sqref="A1:L1"/>
    </sheetView>
  </sheetViews>
  <sheetFormatPr defaultRowHeight="14.4" x14ac:dyDescent="0.3"/>
  <cols>
    <col min="1" max="1" width="7.5546875" customWidth="1"/>
    <col min="2" max="2" width="7" customWidth="1"/>
    <col min="3" max="3" width="6" bestFit="1" customWidth="1"/>
    <col min="4" max="4" width="8.5546875" style="46" customWidth="1"/>
    <col min="5" max="5" width="6" customWidth="1"/>
    <col min="6" max="6" width="9.109375" style="46"/>
    <col min="7" max="7" width="4.6640625" customWidth="1"/>
    <col min="8" max="8" width="9.109375" style="46"/>
    <col min="9" max="9" width="6" customWidth="1"/>
    <col min="10" max="10" width="9.109375" style="46"/>
    <col min="11" max="11" width="7.88671875" customWidth="1"/>
    <col min="12" max="12" width="10.44140625" style="46" customWidth="1"/>
  </cols>
  <sheetData>
    <row r="1" spans="1:12" s="133" customFormat="1" ht="25.5" customHeight="1" x14ac:dyDescent="0.35">
      <c r="A1" s="601">
        <v>14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3"/>
    </row>
    <row r="2" spans="1:12" ht="75" customHeight="1" x14ac:dyDescent="0.45">
      <c r="A2" s="577" t="s">
        <v>725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11"/>
    </row>
    <row r="3" spans="1:12" ht="19.5" customHeight="1" x14ac:dyDescent="0.45">
      <c r="A3" s="623" t="s">
        <v>33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5"/>
    </row>
    <row r="4" spans="1:12" ht="24.75" customHeight="1" x14ac:dyDescent="0.3">
      <c r="A4" s="619" t="s">
        <v>0</v>
      </c>
      <c r="B4" s="619" t="s">
        <v>1</v>
      </c>
      <c r="C4" s="615" t="s">
        <v>632</v>
      </c>
      <c r="D4" s="616"/>
      <c r="E4" s="615" t="s">
        <v>272</v>
      </c>
      <c r="F4" s="616"/>
      <c r="G4" s="615" t="s">
        <v>889</v>
      </c>
      <c r="H4" s="616"/>
      <c r="I4" s="615" t="s">
        <v>269</v>
      </c>
      <c r="J4" s="626"/>
      <c r="K4" s="627" t="s">
        <v>635</v>
      </c>
      <c r="L4" s="628"/>
    </row>
    <row r="5" spans="1:12" s="417" customFormat="1" ht="18.75" customHeight="1" x14ac:dyDescent="0.3">
      <c r="A5" s="620"/>
      <c r="B5" s="620"/>
      <c r="C5" s="416" t="s">
        <v>180</v>
      </c>
      <c r="D5" s="72" t="s">
        <v>182</v>
      </c>
      <c r="E5" s="416" t="s">
        <v>180</v>
      </c>
      <c r="F5" s="72" t="s">
        <v>182</v>
      </c>
      <c r="G5" s="416" t="s">
        <v>180</v>
      </c>
      <c r="H5" s="72" t="s">
        <v>182</v>
      </c>
      <c r="I5" s="416" t="s">
        <v>180</v>
      </c>
      <c r="J5" s="72" t="s">
        <v>182</v>
      </c>
      <c r="K5" s="416" t="s">
        <v>180</v>
      </c>
      <c r="L5" s="72" t="s">
        <v>182</v>
      </c>
    </row>
    <row r="6" spans="1:12" x14ac:dyDescent="0.3">
      <c r="A6" s="2">
        <v>1</v>
      </c>
      <c r="B6" s="2" t="s">
        <v>3</v>
      </c>
      <c r="C6" s="2">
        <v>522</v>
      </c>
      <c r="D6" s="53">
        <v>2885.41</v>
      </c>
      <c r="E6" s="2">
        <v>519</v>
      </c>
      <c r="F6" s="53">
        <v>3922.01</v>
      </c>
      <c r="G6" s="2">
        <v>299</v>
      </c>
      <c r="H6" s="53">
        <v>3434.77</v>
      </c>
      <c r="I6" s="2">
        <v>221</v>
      </c>
      <c r="J6" s="55">
        <v>2008.89</v>
      </c>
      <c r="K6" s="12">
        <f>C6+E6+G6+I6</f>
        <v>1561</v>
      </c>
      <c r="L6" s="57">
        <f>D6+F6+H6+J6</f>
        <v>12251.08</v>
      </c>
    </row>
    <row r="7" spans="1:12" x14ac:dyDescent="0.3">
      <c r="A7" s="2">
        <v>2</v>
      </c>
      <c r="B7" s="2" t="s">
        <v>4</v>
      </c>
      <c r="C7" s="2">
        <v>506</v>
      </c>
      <c r="D7" s="53">
        <v>1225</v>
      </c>
      <c r="E7" s="2">
        <v>67</v>
      </c>
      <c r="F7" s="53">
        <v>2114</v>
      </c>
      <c r="G7" s="2">
        <v>25</v>
      </c>
      <c r="H7" s="53">
        <v>1700</v>
      </c>
      <c r="I7" s="2">
        <v>0</v>
      </c>
      <c r="J7" s="55">
        <v>0</v>
      </c>
      <c r="K7" s="12">
        <f t="shared" ref="K7:L32" si="0">C7+E7+G7+I7</f>
        <v>598</v>
      </c>
      <c r="L7" s="57">
        <f t="shared" ref="L7:L31" si="1">D7+F7+H7+J7</f>
        <v>5039</v>
      </c>
    </row>
    <row r="8" spans="1:12" x14ac:dyDescent="0.3">
      <c r="A8" s="2">
        <v>3</v>
      </c>
      <c r="B8" s="2" t="s">
        <v>5</v>
      </c>
      <c r="C8" s="2">
        <v>126</v>
      </c>
      <c r="D8" s="53">
        <v>330.67</v>
      </c>
      <c r="E8" s="2">
        <v>24</v>
      </c>
      <c r="F8" s="53">
        <v>1126</v>
      </c>
      <c r="G8" s="2">
        <v>1</v>
      </c>
      <c r="H8" s="53">
        <v>957</v>
      </c>
      <c r="I8" s="2">
        <v>18</v>
      </c>
      <c r="J8" s="55">
        <v>276</v>
      </c>
      <c r="K8" s="12">
        <f t="shared" si="0"/>
        <v>169</v>
      </c>
      <c r="L8" s="57">
        <f t="shared" si="1"/>
        <v>2689.67</v>
      </c>
    </row>
    <row r="9" spans="1:12" x14ac:dyDescent="0.3">
      <c r="A9" s="2">
        <v>4</v>
      </c>
      <c r="B9" s="2" t="s">
        <v>6</v>
      </c>
      <c r="C9" s="2">
        <v>1775</v>
      </c>
      <c r="D9" s="53">
        <v>6531.21</v>
      </c>
      <c r="E9" s="2">
        <v>237</v>
      </c>
      <c r="F9" s="53">
        <v>4821.41</v>
      </c>
      <c r="G9" s="2">
        <v>9</v>
      </c>
      <c r="H9" s="53">
        <v>1099.8399999999999</v>
      </c>
      <c r="I9" s="2">
        <v>39</v>
      </c>
      <c r="J9" s="55">
        <v>161.97999999999999</v>
      </c>
      <c r="K9" s="12">
        <f t="shared" si="0"/>
        <v>2060</v>
      </c>
      <c r="L9" s="57">
        <f t="shared" si="1"/>
        <v>12614.439999999999</v>
      </c>
    </row>
    <row r="10" spans="1:12" x14ac:dyDescent="0.3">
      <c r="A10" s="2">
        <v>5</v>
      </c>
      <c r="B10" s="2" t="s">
        <v>7</v>
      </c>
      <c r="C10" s="2">
        <v>1020</v>
      </c>
      <c r="D10" s="53">
        <v>1879.41</v>
      </c>
      <c r="E10" s="2">
        <v>35</v>
      </c>
      <c r="F10" s="53">
        <v>524.12</v>
      </c>
      <c r="G10" s="2">
        <v>0</v>
      </c>
      <c r="H10" s="53">
        <v>0</v>
      </c>
      <c r="I10" s="2">
        <v>123</v>
      </c>
      <c r="J10" s="55">
        <v>156.52000000000001</v>
      </c>
      <c r="K10" s="12">
        <f t="shared" si="0"/>
        <v>1178</v>
      </c>
      <c r="L10" s="57">
        <f t="shared" si="1"/>
        <v>2560.0500000000002</v>
      </c>
    </row>
    <row r="11" spans="1:12" x14ac:dyDescent="0.3">
      <c r="A11" s="2">
        <v>6</v>
      </c>
      <c r="B11" s="2" t="s">
        <v>8</v>
      </c>
      <c r="C11" s="2">
        <v>317</v>
      </c>
      <c r="D11" s="53">
        <v>1263.0999999999999</v>
      </c>
      <c r="E11" s="2">
        <v>146</v>
      </c>
      <c r="F11" s="53">
        <v>6837.51</v>
      </c>
      <c r="G11" s="2">
        <v>17</v>
      </c>
      <c r="H11" s="53">
        <v>304.45</v>
      </c>
      <c r="I11" s="2">
        <v>0</v>
      </c>
      <c r="J11" s="55">
        <v>0</v>
      </c>
      <c r="K11" s="12">
        <f t="shared" si="0"/>
        <v>480</v>
      </c>
      <c r="L11" s="57">
        <f t="shared" si="1"/>
        <v>8405.0600000000013</v>
      </c>
    </row>
    <row r="12" spans="1:12" x14ac:dyDescent="0.3">
      <c r="A12" s="2">
        <v>7</v>
      </c>
      <c r="B12" s="2" t="s">
        <v>9</v>
      </c>
      <c r="C12" s="2">
        <v>65</v>
      </c>
      <c r="D12" s="53">
        <v>322.87</v>
      </c>
      <c r="E12" s="2">
        <v>2</v>
      </c>
      <c r="F12" s="53">
        <v>73.44</v>
      </c>
      <c r="G12" s="2">
        <v>0</v>
      </c>
      <c r="H12" s="53">
        <v>0</v>
      </c>
      <c r="I12" s="2">
        <v>0</v>
      </c>
      <c r="J12" s="55">
        <v>0</v>
      </c>
      <c r="K12" s="12">
        <f t="shared" si="0"/>
        <v>67</v>
      </c>
      <c r="L12" s="57">
        <f t="shared" si="1"/>
        <v>396.31</v>
      </c>
    </row>
    <row r="13" spans="1:12" x14ac:dyDescent="0.3">
      <c r="A13" s="2">
        <v>8</v>
      </c>
      <c r="B13" s="2" t="s">
        <v>10</v>
      </c>
      <c r="C13" s="2">
        <v>1030</v>
      </c>
      <c r="D13" s="53">
        <v>4295.0200000000004</v>
      </c>
      <c r="E13" s="2">
        <v>161</v>
      </c>
      <c r="F13" s="53">
        <v>3326.4</v>
      </c>
      <c r="G13" s="2">
        <v>9</v>
      </c>
      <c r="H13" s="53">
        <v>915.1</v>
      </c>
      <c r="I13" s="2">
        <v>34</v>
      </c>
      <c r="J13" s="55">
        <v>1249.42</v>
      </c>
      <c r="K13" s="12">
        <f t="shared" si="0"/>
        <v>1234</v>
      </c>
      <c r="L13" s="57">
        <f t="shared" si="1"/>
        <v>9785.94</v>
      </c>
    </row>
    <row r="14" spans="1:12" x14ac:dyDescent="0.3">
      <c r="A14" s="2">
        <v>9</v>
      </c>
      <c r="B14" s="2" t="s">
        <v>11</v>
      </c>
      <c r="C14" s="2">
        <v>61</v>
      </c>
      <c r="D14" s="53">
        <v>273.33</v>
      </c>
      <c r="E14" s="2">
        <v>21</v>
      </c>
      <c r="F14" s="53">
        <v>318.43</v>
      </c>
      <c r="G14" s="2">
        <v>0</v>
      </c>
      <c r="H14" s="53">
        <v>0</v>
      </c>
      <c r="I14" s="2">
        <v>0</v>
      </c>
      <c r="J14" s="55">
        <v>0</v>
      </c>
      <c r="K14" s="12">
        <f t="shared" si="0"/>
        <v>82</v>
      </c>
      <c r="L14" s="57">
        <f t="shared" si="1"/>
        <v>591.76</v>
      </c>
    </row>
    <row r="15" spans="1:12" x14ac:dyDescent="0.3">
      <c r="A15" s="2">
        <v>10</v>
      </c>
      <c r="B15" s="2" t="s">
        <v>12</v>
      </c>
      <c r="C15" s="2">
        <v>2477</v>
      </c>
      <c r="D15" s="53">
        <v>7248.6</v>
      </c>
      <c r="E15" s="2">
        <v>537</v>
      </c>
      <c r="F15" s="53">
        <v>12180.65</v>
      </c>
      <c r="G15" s="2">
        <v>20</v>
      </c>
      <c r="H15" s="53">
        <v>2435.38</v>
      </c>
      <c r="I15" s="2">
        <v>46</v>
      </c>
      <c r="J15" s="55">
        <v>21.5</v>
      </c>
      <c r="K15" s="12">
        <f t="shared" si="0"/>
        <v>3080</v>
      </c>
      <c r="L15" s="57">
        <f t="shared" si="1"/>
        <v>21886.13</v>
      </c>
    </row>
    <row r="16" spans="1:12" x14ac:dyDescent="0.3">
      <c r="A16" s="2">
        <v>11</v>
      </c>
      <c r="B16" s="2" t="s">
        <v>13</v>
      </c>
      <c r="C16" s="2">
        <v>397</v>
      </c>
      <c r="D16" s="53">
        <v>904.01</v>
      </c>
      <c r="E16" s="2">
        <v>50</v>
      </c>
      <c r="F16" s="53">
        <v>3472.26</v>
      </c>
      <c r="G16" s="2">
        <v>0</v>
      </c>
      <c r="H16" s="53">
        <v>0</v>
      </c>
      <c r="I16" s="2">
        <v>28</v>
      </c>
      <c r="J16" s="55">
        <v>108.89</v>
      </c>
      <c r="K16" s="12">
        <f t="shared" si="0"/>
        <v>475</v>
      </c>
      <c r="L16" s="57">
        <f t="shared" si="1"/>
        <v>4485.1600000000008</v>
      </c>
    </row>
    <row r="17" spans="1:12" x14ac:dyDescent="0.3">
      <c r="A17" s="2">
        <v>12</v>
      </c>
      <c r="B17" s="2" t="s">
        <v>14</v>
      </c>
      <c r="C17" s="2">
        <v>108</v>
      </c>
      <c r="D17" s="53">
        <v>205.99</v>
      </c>
      <c r="E17" s="2">
        <v>9</v>
      </c>
      <c r="F17" s="53">
        <v>193.47</v>
      </c>
      <c r="G17" s="2">
        <v>0</v>
      </c>
      <c r="H17" s="53">
        <v>0</v>
      </c>
      <c r="I17" s="2">
        <v>0</v>
      </c>
      <c r="J17" s="55">
        <v>0</v>
      </c>
      <c r="K17" s="12">
        <f t="shared" si="0"/>
        <v>117</v>
      </c>
      <c r="L17" s="57">
        <f t="shared" si="1"/>
        <v>399.46000000000004</v>
      </c>
    </row>
    <row r="18" spans="1:12" s="17" customFormat="1" x14ac:dyDescent="0.3">
      <c r="A18" s="3" t="s">
        <v>15</v>
      </c>
      <c r="B18" s="3" t="s">
        <v>16</v>
      </c>
      <c r="C18" s="3">
        <f>SUM(C6:C17)</f>
        <v>8404</v>
      </c>
      <c r="D18" s="54">
        <f t="shared" ref="D18:J18" si="2">SUM(D6:D17)</f>
        <v>27364.620000000003</v>
      </c>
      <c r="E18" s="3">
        <f t="shared" si="2"/>
        <v>1808</v>
      </c>
      <c r="F18" s="54">
        <f t="shared" si="2"/>
        <v>38909.700000000004</v>
      </c>
      <c r="G18" s="3">
        <f t="shared" si="2"/>
        <v>380</v>
      </c>
      <c r="H18" s="54">
        <f t="shared" si="2"/>
        <v>10846.54</v>
      </c>
      <c r="I18" s="3">
        <f t="shared" si="2"/>
        <v>509</v>
      </c>
      <c r="J18" s="56">
        <f t="shared" si="2"/>
        <v>3983.2000000000003</v>
      </c>
      <c r="K18" s="13">
        <f t="shared" si="0"/>
        <v>11101</v>
      </c>
      <c r="L18" s="58">
        <f t="shared" si="1"/>
        <v>81104.060000000012</v>
      </c>
    </row>
    <row r="19" spans="1:12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7</v>
      </c>
      <c r="H19" s="53">
        <v>1402.81</v>
      </c>
      <c r="I19" s="2">
        <v>0</v>
      </c>
      <c r="J19" s="55">
        <v>0</v>
      </c>
      <c r="K19" s="12">
        <f t="shared" si="0"/>
        <v>7</v>
      </c>
      <c r="L19" s="57">
        <f t="shared" si="1"/>
        <v>1402.81</v>
      </c>
    </row>
    <row r="20" spans="1:12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5">
        <v>0</v>
      </c>
      <c r="K20" s="12">
        <f t="shared" si="0"/>
        <v>0</v>
      </c>
      <c r="L20" s="57">
        <f t="shared" si="1"/>
        <v>0</v>
      </c>
    </row>
    <row r="21" spans="1:12" x14ac:dyDescent="0.3">
      <c r="A21" s="2">
        <v>3</v>
      </c>
      <c r="B21" s="2" t="s">
        <v>18</v>
      </c>
      <c r="C21" s="2">
        <v>74</v>
      </c>
      <c r="D21" s="53">
        <v>141.81</v>
      </c>
      <c r="E21" s="2">
        <v>28</v>
      </c>
      <c r="F21" s="53">
        <v>127.74</v>
      </c>
      <c r="G21" s="2">
        <v>0</v>
      </c>
      <c r="H21" s="53">
        <v>0</v>
      </c>
      <c r="I21" s="2">
        <v>0</v>
      </c>
      <c r="J21" s="55">
        <v>0</v>
      </c>
      <c r="K21" s="12">
        <f t="shared" si="0"/>
        <v>102</v>
      </c>
      <c r="L21" s="57">
        <f t="shared" si="1"/>
        <v>269.55</v>
      </c>
    </row>
    <row r="22" spans="1:12" x14ac:dyDescent="0.3">
      <c r="A22" s="2">
        <v>4</v>
      </c>
      <c r="B22" s="2" t="s">
        <v>19</v>
      </c>
      <c r="C22" s="2">
        <v>34</v>
      </c>
      <c r="D22" s="53">
        <v>184.26</v>
      </c>
      <c r="E22" s="2">
        <v>13</v>
      </c>
      <c r="F22" s="53">
        <v>97.21</v>
      </c>
      <c r="G22" s="2">
        <v>1</v>
      </c>
      <c r="H22" s="53">
        <v>5.42</v>
      </c>
      <c r="I22" s="2">
        <v>0</v>
      </c>
      <c r="J22" s="55">
        <v>0</v>
      </c>
      <c r="K22" s="12">
        <f t="shared" si="0"/>
        <v>48</v>
      </c>
      <c r="L22" s="57">
        <f t="shared" si="1"/>
        <v>286.89</v>
      </c>
    </row>
    <row r="23" spans="1:12" x14ac:dyDescent="0.3">
      <c r="A23" s="2">
        <v>5</v>
      </c>
      <c r="B23" s="2" t="s">
        <v>20</v>
      </c>
      <c r="C23" s="2">
        <v>164</v>
      </c>
      <c r="D23" s="53">
        <v>934.6</v>
      </c>
      <c r="E23" s="2">
        <v>7</v>
      </c>
      <c r="F23" s="53">
        <v>1317.85</v>
      </c>
      <c r="G23" s="2">
        <v>1</v>
      </c>
      <c r="H23" s="53">
        <v>5.73</v>
      </c>
      <c r="I23" s="2">
        <v>0</v>
      </c>
      <c r="J23" s="55">
        <v>0</v>
      </c>
      <c r="K23" s="12">
        <f t="shared" si="0"/>
        <v>172</v>
      </c>
      <c r="L23" s="57">
        <f t="shared" si="1"/>
        <v>2258.1799999999998</v>
      </c>
    </row>
    <row r="24" spans="1:12" x14ac:dyDescent="0.3">
      <c r="A24" s="2">
        <v>6</v>
      </c>
      <c r="B24" s="2" t="s">
        <v>21</v>
      </c>
      <c r="C24" s="2">
        <v>213</v>
      </c>
      <c r="D24" s="53">
        <v>1519.6</v>
      </c>
      <c r="E24" s="2">
        <v>140</v>
      </c>
      <c r="F24" s="53">
        <v>1780.87</v>
      </c>
      <c r="G24" s="2">
        <v>5</v>
      </c>
      <c r="H24" s="53">
        <v>108.73</v>
      </c>
      <c r="I24" s="2">
        <v>0</v>
      </c>
      <c r="J24" s="55">
        <v>0</v>
      </c>
      <c r="K24" s="12">
        <f t="shared" si="0"/>
        <v>358</v>
      </c>
      <c r="L24" s="57">
        <f t="shared" si="1"/>
        <v>3409.2</v>
      </c>
    </row>
    <row r="25" spans="1:12" x14ac:dyDescent="0.3">
      <c r="A25" s="2">
        <v>7</v>
      </c>
      <c r="B25" s="2" t="s">
        <v>22</v>
      </c>
      <c r="C25" s="2">
        <v>6842</v>
      </c>
      <c r="D25" s="53">
        <v>2252.98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5">
        <v>0</v>
      </c>
      <c r="K25" s="12">
        <f t="shared" si="0"/>
        <v>6842</v>
      </c>
      <c r="L25" s="57">
        <f t="shared" si="1"/>
        <v>2252.98</v>
      </c>
    </row>
    <row r="26" spans="1:12" x14ac:dyDescent="0.3">
      <c r="A26" s="2">
        <v>8</v>
      </c>
      <c r="B26" s="2" t="s">
        <v>23</v>
      </c>
      <c r="C26" s="2">
        <v>1</v>
      </c>
      <c r="D26" s="53">
        <v>2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5">
        <v>0</v>
      </c>
      <c r="K26" s="12">
        <f t="shared" si="0"/>
        <v>1</v>
      </c>
      <c r="L26" s="57">
        <f t="shared" si="1"/>
        <v>2</v>
      </c>
    </row>
    <row r="27" spans="1:12" s="17" customFormat="1" x14ac:dyDescent="0.3">
      <c r="A27" s="3" t="s">
        <v>24</v>
      </c>
      <c r="B27" s="3" t="s">
        <v>16</v>
      </c>
      <c r="C27" s="3">
        <f>SUM(C19:C26)</f>
        <v>7328</v>
      </c>
      <c r="D27" s="54">
        <f t="shared" ref="D27:J27" si="3">SUM(D19:D26)</f>
        <v>5035.25</v>
      </c>
      <c r="E27" s="3">
        <f t="shared" si="3"/>
        <v>188</v>
      </c>
      <c r="F27" s="54">
        <f t="shared" si="3"/>
        <v>3323.67</v>
      </c>
      <c r="G27" s="3">
        <f t="shared" si="3"/>
        <v>14</v>
      </c>
      <c r="H27" s="54">
        <f t="shared" si="3"/>
        <v>1522.69</v>
      </c>
      <c r="I27" s="3">
        <f t="shared" si="3"/>
        <v>0</v>
      </c>
      <c r="J27" s="56">
        <f t="shared" si="3"/>
        <v>0</v>
      </c>
      <c r="K27" s="13">
        <f t="shared" si="0"/>
        <v>7530</v>
      </c>
      <c r="L27" s="58">
        <f t="shared" si="1"/>
        <v>9881.61</v>
      </c>
    </row>
    <row r="28" spans="1:12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1182</v>
      </c>
      <c r="J28" s="2">
        <v>8291.93</v>
      </c>
      <c r="K28" s="12">
        <f t="shared" si="0"/>
        <v>1182</v>
      </c>
      <c r="L28" s="57">
        <f t="shared" si="1"/>
        <v>8291.93</v>
      </c>
    </row>
    <row r="29" spans="1:12" s="17" customFormat="1" x14ac:dyDescent="0.3">
      <c r="A29" s="3" t="s">
        <v>26</v>
      </c>
      <c r="B29" s="3" t="s">
        <v>16</v>
      </c>
      <c r="C29" s="3">
        <f>C28</f>
        <v>0</v>
      </c>
      <c r="D29" s="54">
        <f t="shared" ref="D29:J29" si="4">D28</f>
        <v>0</v>
      </c>
      <c r="E29" s="3">
        <f t="shared" si="4"/>
        <v>0</v>
      </c>
      <c r="F29" s="54">
        <f t="shared" si="4"/>
        <v>0</v>
      </c>
      <c r="G29" s="3">
        <f t="shared" si="4"/>
        <v>0</v>
      </c>
      <c r="H29" s="54">
        <f t="shared" si="4"/>
        <v>0</v>
      </c>
      <c r="I29" s="3">
        <f t="shared" si="4"/>
        <v>1182</v>
      </c>
      <c r="J29" s="56">
        <f t="shared" si="4"/>
        <v>8291.93</v>
      </c>
      <c r="K29" s="13">
        <f t="shared" si="0"/>
        <v>1182</v>
      </c>
      <c r="L29" s="58">
        <f t="shared" si="1"/>
        <v>8291.93</v>
      </c>
    </row>
    <row r="30" spans="1:12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31</v>
      </c>
      <c r="J30" s="2">
        <v>165.49</v>
      </c>
      <c r="K30" s="12">
        <f t="shared" si="0"/>
        <v>31</v>
      </c>
      <c r="L30" s="57">
        <f t="shared" si="1"/>
        <v>165.49</v>
      </c>
    </row>
    <row r="31" spans="1:12" s="17" customFormat="1" x14ac:dyDescent="0.3">
      <c r="A31" s="3" t="s">
        <v>140</v>
      </c>
      <c r="B31" s="3" t="s">
        <v>16</v>
      </c>
      <c r="C31" s="18">
        <f>C18+C27+C29+C30</f>
        <v>15732</v>
      </c>
      <c r="D31" s="18">
        <f t="shared" ref="D31:J31" si="5">D18+D27+D29+D30</f>
        <v>32399.870000000003</v>
      </c>
      <c r="E31" s="18">
        <f t="shared" si="5"/>
        <v>1996</v>
      </c>
      <c r="F31" s="18">
        <f t="shared" si="5"/>
        <v>42233.37</v>
      </c>
      <c r="G31" s="18">
        <f t="shared" si="5"/>
        <v>394</v>
      </c>
      <c r="H31" s="18">
        <f t="shared" si="5"/>
        <v>12369.230000000001</v>
      </c>
      <c r="I31" s="18">
        <f t="shared" si="5"/>
        <v>1722</v>
      </c>
      <c r="J31" s="18">
        <f t="shared" si="5"/>
        <v>12440.62</v>
      </c>
      <c r="K31" s="49">
        <f t="shared" si="0"/>
        <v>19844</v>
      </c>
      <c r="L31" s="75">
        <f t="shared" si="1"/>
        <v>99443.09</v>
      </c>
    </row>
    <row r="32" spans="1:12" s="17" customFormat="1" x14ac:dyDescent="0.3">
      <c r="B32" s="50" t="s">
        <v>130</v>
      </c>
      <c r="C32" s="51">
        <v>0</v>
      </c>
      <c r="D32" s="76">
        <v>0</v>
      </c>
      <c r="E32" s="13">
        <v>207</v>
      </c>
      <c r="F32" s="58">
        <v>6844.43</v>
      </c>
      <c r="G32" s="51">
        <v>0</v>
      </c>
      <c r="H32" s="76">
        <v>0</v>
      </c>
      <c r="I32" s="51">
        <v>0</v>
      </c>
      <c r="J32" s="76">
        <v>0</v>
      </c>
      <c r="K32" s="13">
        <f t="shared" si="0"/>
        <v>207</v>
      </c>
      <c r="L32" s="58">
        <f t="shared" si="0"/>
        <v>6844.43</v>
      </c>
    </row>
    <row r="33" spans="1:12" s="17" customFormat="1" x14ac:dyDescent="0.3">
      <c r="A33" s="3" t="s">
        <v>28</v>
      </c>
      <c r="B33" s="11" t="s">
        <v>16</v>
      </c>
      <c r="C33" s="13">
        <f>C31+C32</f>
        <v>15732</v>
      </c>
      <c r="D33" s="58">
        <f t="shared" ref="D33:I33" si="6">D31+D32</f>
        <v>32399.870000000003</v>
      </c>
      <c r="E33" s="13">
        <f>E31+E32</f>
        <v>2203</v>
      </c>
      <c r="F33" s="58">
        <f>F31+F32</f>
        <v>49077.8</v>
      </c>
      <c r="G33" s="13">
        <f t="shared" si="6"/>
        <v>394</v>
      </c>
      <c r="H33" s="58">
        <f t="shared" si="6"/>
        <v>12369.230000000001</v>
      </c>
      <c r="I33" s="13">
        <f t="shared" si="6"/>
        <v>1722</v>
      </c>
      <c r="J33" s="58">
        <f>J31+J32</f>
        <v>12440.62</v>
      </c>
      <c r="K33" s="13">
        <f>K31+K32</f>
        <v>20051</v>
      </c>
      <c r="L33" s="58">
        <f>L31+L32</f>
        <v>106287.51999999999</v>
      </c>
    </row>
  </sheetData>
  <mergeCells count="10">
    <mergeCell ref="A2:L2"/>
    <mergeCell ref="A3:L3"/>
    <mergeCell ref="A1:L1"/>
    <mergeCell ref="C4:D4"/>
    <mergeCell ref="E4:F4"/>
    <mergeCell ref="G4:H4"/>
    <mergeCell ref="I4:J4"/>
    <mergeCell ref="K4:L4"/>
    <mergeCell ref="A4:A5"/>
    <mergeCell ref="B4:B5"/>
  </mergeCells>
  <printOptions gridLines="1"/>
  <pageMargins left="0.74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L29"/>
  <sheetViews>
    <sheetView workbookViewId="0">
      <selection sqref="A1:L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6" style="273" customWidth="1"/>
    <col min="4" max="4" width="8.5546875" style="46" bestFit="1" customWidth="1"/>
    <col min="5" max="5" width="5" style="273" bestFit="1" customWidth="1"/>
    <col min="6" max="6" width="8.6640625" style="46" customWidth="1"/>
    <col min="7" max="7" width="4.6640625" style="273" customWidth="1"/>
    <col min="8" max="8" width="8.6640625" style="46" customWidth="1"/>
    <col min="9" max="9" width="5" style="273" bestFit="1" customWidth="1"/>
    <col min="10" max="10" width="8.5546875" style="46" bestFit="1" customWidth="1"/>
    <col min="11" max="11" width="6" style="273" bestFit="1" customWidth="1"/>
    <col min="12" max="12" width="9.5546875" style="46" bestFit="1" customWidth="1"/>
  </cols>
  <sheetData>
    <row r="1" spans="1:12" ht="18" x14ac:dyDescent="0.35">
      <c r="A1" s="601">
        <v>15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3"/>
    </row>
    <row r="2" spans="1:12" ht="23.4" x14ac:dyDescent="0.45">
      <c r="A2" s="577" t="s">
        <v>812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11"/>
    </row>
    <row r="3" spans="1:12" ht="18" x14ac:dyDescent="0.35">
      <c r="A3" s="571" t="s">
        <v>83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2"/>
    </row>
    <row r="4" spans="1:12" ht="30.75" customHeight="1" x14ac:dyDescent="0.3">
      <c r="A4" s="619" t="s">
        <v>0</v>
      </c>
      <c r="B4" s="619" t="s">
        <v>84</v>
      </c>
      <c r="C4" s="615" t="s">
        <v>29</v>
      </c>
      <c r="D4" s="616"/>
      <c r="E4" s="615" t="s">
        <v>30</v>
      </c>
      <c r="F4" s="616"/>
      <c r="G4" s="615" t="s">
        <v>31</v>
      </c>
      <c r="H4" s="616"/>
      <c r="I4" s="615" t="s">
        <v>32</v>
      </c>
      <c r="J4" s="626"/>
      <c r="K4" s="627" t="s">
        <v>135</v>
      </c>
      <c r="L4" s="628"/>
    </row>
    <row r="5" spans="1:12" s="417" customFormat="1" x14ac:dyDescent="0.3">
      <c r="A5" s="620"/>
      <c r="B5" s="620"/>
      <c r="C5" s="435" t="s">
        <v>180</v>
      </c>
      <c r="D5" s="72" t="s">
        <v>182</v>
      </c>
      <c r="E5" s="435" t="s">
        <v>180</v>
      </c>
      <c r="F5" s="72" t="s">
        <v>182</v>
      </c>
      <c r="G5" s="435" t="s">
        <v>180</v>
      </c>
      <c r="H5" s="72" t="s">
        <v>182</v>
      </c>
      <c r="I5" s="435" t="s">
        <v>180</v>
      </c>
      <c r="J5" s="72" t="s">
        <v>182</v>
      </c>
      <c r="K5" s="435" t="s">
        <v>180</v>
      </c>
      <c r="L5" s="72" t="s">
        <v>182</v>
      </c>
    </row>
    <row r="6" spans="1:12" x14ac:dyDescent="0.3">
      <c r="A6" s="5">
        <v>1</v>
      </c>
      <c r="B6" s="5" t="s">
        <v>96</v>
      </c>
      <c r="C6" s="434">
        <v>5</v>
      </c>
      <c r="D6" s="44">
        <v>10.029999999999999</v>
      </c>
      <c r="E6" s="434">
        <v>1</v>
      </c>
      <c r="F6" s="44">
        <v>2.82</v>
      </c>
      <c r="G6" s="434">
        <v>0</v>
      </c>
      <c r="H6" s="44">
        <v>0</v>
      </c>
      <c r="I6" s="434">
        <v>0</v>
      </c>
      <c r="J6" s="442">
        <v>0</v>
      </c>
      <c r="K6" s="124">
        <f>C6+E6+G6+I6</f>
        <v>6</v>
      </c>
      <c r="L6" s="57">
        <f>D6+F6+H6+J6</f>
        <v>12.85</v>
      </c>
    </row>
    <row r="7" spans="1:12" x14ac:dyDescent="0.3">
      <c r="A7" s="5">
        <v>2</v>
      </c>
      <c r="B7" s="5" t="s">
        <v>97</v>
      </c>
      <c r="C7" s="434">
        <v>92</v>
      </c>
      <c r="D7" s="44">
        <v>75.650000000000006</v>
      </c>
      <c r="E7" s="434">
        <v>4</v>
      </c>
      <c r="F7" s="44">
        <v>39.44</v>
      </c>
      <c r="G7" s="434">
        <v>0</v>
      </c>
      <c r="H7" s="44">
        <v>0</v>
      </c>
      <c r="I7" s="434">
        <v>21</v>
      </c>
      <c r="J7" s="442">
        <v>9.2200000000000006</v>
      </c>
      <c r="K7" s="124">
        <f t="shared" ref="K7:L29" si="0">C7+E7+G7+I7</f>
        <v>117</v>
      </c>
      <c r="L7" s="57">
        <f t="shared" si="0"/>
        <v>124.31</v>
      </c>
    </row>
    <row r="8" spans="1:12" x14ac:dyDescent="0.3">
      <c r="A8" s="5">
        <v>3</v>
      </c>
      <c r="B8" s="5" t="s">
        <v>98</v>
      </c>
      <c r="C8" s="434">
        <v>15</v>
      </c>
      <c r="D8" s="44">
        <v>41.08</v>
      </c>
      <c r="E8" s="434">
        <v>5</v>
      </c>
      <c r="F8" s="44">
        <v>59.75</v>
      </c>
      <c r="G8" s="434">
        <v>0</v>
      </c>
      <c r="H8" s="44">
        <v>0</v>
      </c>
      <c r="I8" s="434">
        <v>0</v>
      </c>
      <c r="J8" s="442">
        <v>0</v>
      </c>
      <c r="K8" s="124">
        <f t="shared" si="0"/>
        <v>20</v>
      </c>
      <c r="L8" s="57">
        <f t="shared" si="0"/>
        <v>100.83</v>
      </c>
    </row>
    <row r="9" spans="1:12" x14ac:dyDescent="0.3">
      <c r="A9" s="5">
        <v>4</v>
      </c>
      <c r="B9" s="5" t="s">
        <v>99</v>
      </c>
      <c r="C9" s="434">
        <v>186</v>
      </c>
      <c r="D9" s="44">
        <v>569.59</v>
      </c>
      <c r="E9" s="434">
        <v>14</v>
      </c>
      <c r="F9" s="44">
        <v>211.28</v>
      </c>
      <c r="G9" s="434">
        <v>0</v>
      </c>
      <c r="H9" s="44">
        <v>0</v>
      </c>
      <c r="I9" s="434">
        <v>5</v>
      </c>
      <c r="J9" s="442">
        <v>9.07</v>
      </c>
      <c r="K9" s="124">
        <f t="shared" si="0"/>
        <v>205</v>
      </c>
      <c r="L9" s="57">
        <f t="shared" si="0"/>
        <v>789.94</v>
      </c>
    </row>
    <row r="10" spans="1:12" x14ac:dyDescent="0.3">
      <c r="A10" s="5">
        <v>5</v>
      </c>
      <c r="B10" s="5" t="s">
        <v>100</v>
      </c>
      <c r="C10" s="434">
        <v>2614</v>
      </c>
      <c r="D10" s="44">
        <v>3501.5</v>
      </c>
      <c r="E10" s="434">
        <v>70</v>
      </c>
      <c r="F10" s="44">
        <v>914.71</v>
      </c>
      <c r="G10" s="434">
        <v>0</v>
      </c>
      <c r="H10" s="44">
        <v>0</v>
      </c>
      <c r="I10" s="434">
        <v>254</v>
      </c>
      <c r="J10" s="442">
        <v>1816.33</v>
      </c>
      <c r="K10" s="124">
        <f t="shared" si="0"/>
        <v>2938</v>
      </c>
      <c r="L10" s="57">
        <f t="shared" si="0"/>
        <v>6232.54</v>
      </c>
    </row>
    <row r="11" spans="1:12" x14ac:dyDescent="0.3">
      <c r="A11" s="5">
        <v>6</v>
      </c>
      <c r="B11" s="5" t="s">
        <v>101</v>
      </c>
      <c r="C11" s="434">
        <v>10.5</v>
      </c>
      <c r="D11" s="44">
        <v>31.345499999999998</v>
      </c>
      <c r="E11" s="434">
        <v>1.55</v>
      </c>
      <c r="F11" s="44">
        <v>19.24625</v>
      </c>
      <c r="G11" s="434">
        <v>0.05</v>
      </c>
      <c r="H11" s="44">
        <v>1.10825</v>
      </c>
      <c r="I11" s="434">
        <v>3.2250000000000001</v>
      </c>
      <c r="J11" s="442">
        <v>20.301499999999997</v>
      </c>
      <c r="K11" s="124">
        <f t="shared" si="0"/>
        <v>15.325000000000001</v>
      </c>
      <c r="L11" s="57">
        <f t="shared" si="0"/>
        <v>72.001499999999993</v>
      </c>
    </row>
    <row r="12" spans="1:12" x14ac:dyDescent="0.3">
      <c r="A12" s="5">
        <v>7</v>
      </c>
      <c r="B12" s="5" t="s">
        <v>102</v>
      </c>
      <c r="C12" s="434">
        <v>89</v>
      </c>
      <c r="D12" s="44">
        <v>302.89999999999998</v>
      </c>
      <c r="E12" s="434">
        <v>12</v>
      </c>
      <c r="F12" s="44">
        <v>107.36</v>
      </c>
      <c r="G12" s="434">
        <v>0</v>
      </c>
      <c r="H12" s="44">
        <v>0</v>
      </c>
      <c r="I12" s="434">
        <v>0</v>
      </c>
      <c r="J12" s="442">
        <v>0</v>
      </c>
      <c r="K12" s="124">
        <f t="shared" si="0"/>
        <v>101</v>
      </c>
      <c r="L12" s="57">
        <f t="shared" si="0"/>
        <v>410.26</v>
      </c>
    </row>
    <row r="13" spans="1:12" x14ac:dyDescent="0.3">
      <c r="A13" s="5">
        <v>8</v>
      </c>
      <c r="B13" s="5" t="s">
        <v>103</v>
      </c>
      <c r="C13" s="434">
        <v>63</v>
      </c>
      <c r="D13" s="44">
        <v>202.96</v>
      </c>
      <c r="E13" s="434">
        <v>21</v>
      </c>
      <c r="F13" s="44">
        <v>202.17</v>
      </c>
      <c r="G13" s="434">
        <v>0</v>
      </c>
      <c r="H13" s="44">
        <v>0</v>
      </c>
      <c r="I13" s="434">
        <v>0</v>
      </c>
      <c r="J13" s="442">
        <v>0</v>
      </c>
      <c r="K13" s="124">
        <f t="shared" si="0"/>
        <v>84</v>
      </c>
      <c r="L13" s="57">
        <f t="shared" si="0"/>
        <v>405.13</v>
      </c>
    </row>
    <row r="14" spans="1:12" x14ac:dyDescent="0.3">
      <c r="A14" s="5">
        <v>9</v>
      </c>
      <c r="B14" s="5" t="s">
        <v>104</v>
      </c>
      <c r="C14" s="434">
        <v>179</v>
      </c>
      <c r="D14" s="44">
        <v>644.70000000000005</v>
      </c>
      <c r="E14" s="434">
        <v>21</v>
      </c>
      <c r="F14" s="44">
        <v>100.93</v>
      </c>
      <c r="G14" s="434">
        <v>0</v>
      </c>
      <c r="H14" s="44">
        <v>0</v>
      </c>
      <c r="I14" s="434">
        <v>24</v>
      </c>
      <c r="J14" s="442">
        <v>58.48</v>
      </c>
      <c r="K14" s="124">
        <f t="shared" si="0"/>
        <v>224</v>
      </c>
      <c r="L14" s="57">
        <f t="shared" si="0"/>
        <v>804.11000000000013</v>
      </c>
    </row>
    <row r="15" spans="1:12" x14ac:dyDescent="0.3">
      <c r="A15" s="5">
        <v>10</v>
      </c>
      <c r="B15" s="5" t="s">
        <v>105</v>
      </c>
      <c r="C15" s="434">
        <v>37</v>
      </c>
      <c r="D15" s="44">
        <v>126.99</v>
      </c>
      <c r="E15" s="434">
        <v>7</v>
      </c>
      <c r="F15" s="44">
        <v>158.72</v>
      </c>
      <c r="G15" s="434">
        <v>0</v>
      </c>
      <c r="H15" s="44">
        <v>0</v>
      </c>
      <c r="I15" s="434">
        <v>0</v>
      </c>
      <c r="J15" s="442">
        <v>0</v>
      </c>
      <c r="K15" s="124">
        <f t="shared" si="0"/>
        <v>44</v>
      </c>
      <c r="L15" s="57">
        <f t="shared" si="0"/>
        <v>285.70999999999998</v>
      </c>
    </row>
    <row r="16" spans="1:12" x14ac:dyDescent="0.3">
      <c r="A16" s="5">
        <v>11</v>
      </c>
      <c r="B16" s="5" t="s">
        <v>106</v>
      </c>
      <c r="C16" s="434">
        <v>149</v>
      </c>
      <c r="D16" s="44">
        <v>401.06</v>
      </c>
      <c r="E16" s="434">
        <v>27</v>
      </c>
      <c r="F16" s="44">
        <v>250.72</v>
      </c>
      <c r="G16" s="434">
        <v>0</v>
      </c>
      <c r="H16" s="44">
        <v>0</v>
      </c>
      <c r="I16" s="434">
        <v>21</v>
      </c>
      <c r="J16" s="442">
        <v>16.920000000000002</v>
      </c>
      <c r="K16" s="124">
        <f t="shared" si="0"/>
        <v>197</v>
      </c>
      <c r="L16" s="57">
        <f t="shared" si="0"/>
        <v>668.69999999999993</v>
      </c>
    </row>
    <row r="17" spans="1:12" x14ac:dyDescent="0.3">
      <c r="A17" s="5">
        <v>12</v>
      </c>
      <c r="B17" s="5" t="s">
        <v>107</v>
      </c>
      <c r="C17" s="434">
        <v>409.5</v>
      </c>
      <c r="D17" s="44">
        <v>1222.4745</v>
      </c>
      <c r="E17" s="434">
        <v>60.45</v>
      </c>
      <c r="F17" s="44">
        <v>750.60374999999999</v>
      </c>
      <c r="G17" s="434">
        <v>1.95</v>
      </c>
      <c r="H17" s="44">
        <v>43.22175</v>
      </c>
      <c r="I17" s="434">
        <v>125.77500000000001</v>
      </c>
      <c r="J17" s="442">
        <v>791.75849999999991</v>
      </c>
      <c r="K17" s="124">
        <f t="shared" si="0"/>
        <v>597.67499999999995</v>
      </c>
      <c r="L17" s="57">
        <f t="shared" si="0"/>
        <v>2808.0585000000001</v>
      </c>
    </row>
    <row r="18" spans="1:12" x14ac:dyDescent="0.3">
      <c r="A18" s="5">
        <v>13</v>
      </c>
      <c r="B18" s="5" t="s">
        <v>108</v>
      </c>
      <c r="C18" s="434">
        <v>262</v>
      </c>
      <c r="D18" s="44">
        <v>792.83</v>
      </c>
      <c r="E18" s="434">
        <v>47</v>
      </c>
      <c r="F18" s="44">
        <v>613.1</v>
      </c>
      <c r="G18" s="434">
        <v>0</v>
      </c>
      <c r="H18" s="44">
        <v>0</v>
      </c>
      <c r="I18" s="434">
        <v>21</v>
      </c>
      <c r="J18" s="442">
        <v>97.42</v>
      </c>
      <c r="K18" s="124">
        <f t="shared" si="0"/>
        <v>330</v>
      </c>
      <c r="L18" s="57">
        <f t="shared" si="0"/>
        <v>1503.3500000000001</v>
      </c>
    </row>
    <row r="19" spans="1:12" x14ac:dyDescent="0.3">
      <c r="A19" s="5">
        <v>14</v>
      </c>
      <c r="B19" s="5" t="s">
        <v>109</v>
      </c>
      <c r="C19" s="434">
        <v>23</v>
      </c>
      <c r="D19" s="44">
        <v>46.2</v>
      </c>
      <c r="E19" s="434">
        <v>2</v>
      </c>
      <c r="F19" s="44">
        <v>21.44</v>
      </c>
      <c r="G19" s="434">
        <v>0</v>
      </c>
      <c r="H19" s="44">
        <v>0</v>
      </c>
      <c r="I19" s="434">
        <v>0</v>
      </c>
      <c r="J19" s="442">
        <v>0</v>
      </c>
      <c r="K19" s="124">
        <f t="shared" si="0"/>
        <v>25</v>
      </c>
      <c r="L19" s="57">
        <f t="shared" si="0"/>
        <v>67.64</v>
      </c>
    </row>
    <row r="20" spans="1:12" x14ac:dyDescent="0.3">
      <c r="A20" s="5">
        <v>15</v>
      </c>
      <c r="B20" s="5" t="s">
        <v>110</v>
      </c>
      <c r="C20" s="434">
        <v>9360</v>
      </c>
      <c r="D20" s="44">
        <v>17907.96</v>
      </c>
      <c r="E20" s="434">
        <v>1626</v>
      </c>
      <c r="F20" s="44">
        <v>42001.55</v>
      </c>
      <c r="G20" s="434">
        <v>391</v>
      </c>
      <c r="H20" s="44">
        <v>12315</v>
      </c>
      <c r="I20" s="434">
        <v>766</v>
      </c>
      <c r="J20" s="442">
        <v>7393.9</v>
      </c>
      <c r="K20" s="124">
        <f t="shared" si="0"/>
        <v>12143</v>
      </c>
      <c r="L20" s="57">
        <f t="shared" si="0"/>
        <v>79618.41</v>
      </c>
    </row>
    <row r="21" spans="1:12" x14ac:dyDescent="0.3">
      <c r="A21" s="5">
        <v>16</v>
      </c>
      <c r="B21" s="5" t="s">
        <v>111</v>
      </c>
      <c r="C21" s="434">
        <v>0</v>
      </c>
      <c r="D21" s="44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2">
        <v>0</v>
      </c>
      <c r="K21" s="124">
        <f t="shared" si="0"/>
        <v>0</v>
      </c>
      <c r="L21" s="57">
        <f t="shared" si="0"/>
        <v>0</v>
      </c>
    </row>
    <row r="22" spans="1:12" x14ac:dyDescent="0.3">
      <c r="A22" s="5">
        <v>17</v>
      </c>
      <c r="B22" s="5" t="s">
        <v>112</v>
      </c>
      <c r="C22" s="434">
        <v>24</v>
      </c>
      <c r="D22" s="44">
        <v>127.38</v>
      </c>
      <c r="E22" s="434">
        <v>1</v>
      </c>
      <c r="F22" s="44">
        <v>0.03</v>
      </c>
      <c r="G22" s="434">
        <v>0</v>
      </c>
      <c r="H22" s="44">
        <v>0</v>
      </c>
      <c r="I22" s="434">
        <v>13</v>
      </c>
      <c r="J22" s="442">
        <v>66.23</v>
      </c>
      <c r="K22" s="124">
        <f t="shared" si="0"/>
        <v>38</v>
      </c>
      <c r="L22" s="57">
        <f t="shared" si="0"/>
        <v>193.64</v>
      </c>
    </row>
    <row r="23" spans="1:12" x14ac:dyDescent="0.3">
      <c r="A23" s="5">
        <v>18</v>
      </c>
      <c r="B23" s="5" t="s">
        <v>113</v>
      </c>
      <c r="C23" s="434">
        <v>385</v>
      </c>
      <c r="D23" s="44">
        <v>1325.25</v>
      </c>
      <c r="E23" s="434">
        <v>82</v>
      </c>
      <c r="F23" s="44">
        <v>804.76</v>
      </c>
      <c r="G23" s="434">
        <v>1</v>
      </c>
      <c r="H23" s="44">
        <v>9.9</v>
      </c>
      <c r="I23" s="434">
        <v>6</v>
      </c>
      <c r="J23" s="442">
        <v>20.89</v>
      </c>
      <c r="K23" s="124">
        <f t="shared" si="0"/>
        <v>474</v>
      </c>
      <c r="L23" s="57">
        <f t="shared" si="0"/>
        <v>2160.8000000000002</v>
      </c>
    </row>
    <row r="24" spans="1:12" x14ac:dyDescent="0.3">
      <c r="A24" s="5">
        <v>19</v>
      </c>
      <c r="B24" s="5" t="s">
        <v>114</v>
      </c>
      <c r="C24" s="434">
        <v>51</v>
      </c>
      <c r="D24" s="44">
        <v>97.77</v>
      </c>
      <c r="E24" s="434">
        <v>16</v>
      </c>
      <c r="F24" s="44">
        <v>123.06</v>
      </c>
      <c r="G24" s="434">
        <v>0</v>
      </c>
      <c r="H24" s="44">
        <v>0</v>
      </c>
      <c r="I24" s="434">
        <v>1</v>
      </c>
      <c r="J24" s="442">
        <v>0.17</v>
      </c>
      <c r="K24" s="124">
        <f t="shared" si="0"/>
        <v>68</v>
      </c>
      <c r="L24" s="57">
        <f t="shared" si="0"/>
        <v>220.99999999999997</v>
      </c>
    </row>
    <row r="25" spans="1:12" x14ac:dyDescent="0.3">
      <c r="A25" s="5">
        <v>20</v>
      </c>
      <c r="B25" s="5" t="s">
        <v>115</v>
      </c>
      <c r="C25" s="434">
        <v>28</v>
      </c>
      <c r="D25" s="44">
        <v>58.43</v>
      </c>
      <c r="E25" s="434">
        <v>16</v>
      </c>
      <c r="F25" s="44">
        <v>181.56</v>
      </c>
      <c r="G25" s="434">
        <v>0</v>
      </c>
      <c r="H25" s="44">
        <v>0</v>
      </c>
      <c r="I25" s="434">
        <v>45</v>
      </c>
      <c r="J25" s="442">
        <v>118.07</v>
      </c>
      <c r="K25" s="124">
        <f t="shared" si="0"/>
        <v>89</v>
      </c>
      <c r="L25" s="57">
        <f t="shared" si="0"/>
        <v>358.06</v>
      </c>
    </row>
    <row r="26" spans="1:12" x14ac:dyDescent="0.3">
      <c r="A26" s="5">
        <v>21</v>
      </c>
      <c r="B26" s="5" t="s">
        <v>116</v>
      </c>
      <c r="C26" s="434">
        <v>312</v>
      </c>
      <c r="D26" s="44">
        <v>779.73</v>
      </c>
      <c r="E26" s="434">
        <v>53</v>
      </c>
      <c r="F26" s="44">
        <v>514.94000000000005</v>
      </c>
      <c r="G26" s="434">
        <v>0</v>
      </c>
      <c r="H26" s="44">
        <v>0</v>
      </c>
      <c r="I26" s="434">
        <v>195</v>
      </c>
      <c r="J26" s="442">
        <v>849.4</v>
      </c>
      <c r="K26" s="124">
        <f t="shared" si="0"/>
        <v>560</v>
      </c>
      <c r="L26" s="57">
        <f t="shared" si="0"/>
        <v>2144.0700000000002</v>
      </c>
    </row>
    <row r="27" spans="1:12" x14ac:dyDescent="0.3">
      <c r="A27" s="5">
        <v>22</v>
      </c>
      <c r="B27" s="5" t="s">
        <v>117</v>
      </c>
      <c r="C27" s="434">
        <v>678</v>
      </c>
      <c r="D27" s="44">
        <v>2119.56</v>
      </c>
      <c r="E27" s="434">
        <v>70</v>
      </c>
      <c r="F27" s="44">
        <v>1399.43</v>
      </c>
      <c r="G27" s="434">
        <v>0</v>
      </c>
      <c r="H27" s="44">
        <v>0</v>
      </c>
      <c r="I27" s="434">
        <v>26</v>
      </c>
      <c r="J27" s="442">
        <v>129.41</v>
      </c>
      <c r="K27" s="124">
        <f t="shared" si="0"/>
        <v>774</v>
      </c>
      <c r="L27" s="57">
        <f t="shared" si="0"/>
        <v>3648.3999999999996</v>
      </c>
    </row>
    <row r="28" spans="1:12" x14ac:dyDescent="0.3">
      <c r="A28" s="5">
        <v>23</v>
      </c>
      <c r="B28" s="5" t="s">
        <v>118</v>
      </c>
      <c r="C28" s="434">
        <v>760</v>
      </c>
      <c r="D28" s="44">
        <v>2014.48</v>
      </c>
      <c r="E28" s="434">
        <v>46</v>
      </c>
      <c r="F28" s="44">
        <v>600.17999999999995</v>
      </c>
      <c r="G28" s="434">
        <v>0</v>
      </c>
      <c r="H28" s="44">
        <v>0</v>
      </c>
      <c r="I28" s="434">
        <v>195</v>
      </c>
      <c r="J28" s="442">
        <v>1043.05</v>
      </c>
      <c r="K28" s="124">
        <f t="shared" si="0"/>
        <v>1001</v>
      </c>
      <c r="L28" s="57">
        <f t="shared" si="0"/>
        <v>3657.71</v>
      </c>
    </row>
    <row r="29" spans="1:12" ht="15.75" customHeight="1" x14ac:dyDescent="0.3">
      <c r="A29" s="6" t="s">
        <v>28</v>
      </c>
      <c r="B29" s="6" t="s">
        <v>16</v>
      </c>
      <c r="C29" s="436">
        <f>SUM(C6:C28)</f>
        <v>15732</v>
      </c>
      <c r="D29" s="45">
        <f t="shared" ref="D29:J29" si="1">SUM(D6:D28)</f>
        <v>32399.870000000003</v>
      </c>
      <c r="E29" s="436">
        <f t="shared" si="1"/>
        <v>2203</v>
      </c>
      <c r="F29" s="45">
        <f t="shared" si="1"/>
        <v>49077.8</v>
      </c>
      <c r="G29" s="436">
        <f t="shared" si="1"/>
        <v>394</v>
      </c>
      <c r="H29" s="45">
        <f t="shared" si="1"/>
        <v>12369.23</v>
      </c>
      <c r="I29" s="436">
        <f t="shared" si="1"/>
        <v>1722</v>
      </c>
      <c r="J29" s="443">
        <f t="shared" si="1"/>
        <v>12440.619999999997</v>
      </c>
      <c r="K29" s="126">
        <f t="shared" si="0"/>
        <v>20051</v>
      </c>
      <c r="L29" s="58">
        <f t="shared" si="0"/>
        <v>106287.52</v>
      </c>
    </row>
  </sheetData>
  <mergeCells count="10">
    <mergeCell ref="A2:L2"/>
    <mergeCell ref="A3:L3"/>
    <mergeCell ref="A1:L1"/>
    <mergeCell ref="C4:D4"/>
    <mergeCell ref="E4:F4"/>
    <mergeCell ref="G4:H4"/>
    <mergeCell ref="I4:J4"/>
    <mergeCell ref="K4:L4"/>
    <mergeCell ref="A4:A5"/>
    <mergeCell ref="B4:B5"/>
  </mergeCells>
  <printOptions gridLines="1"/>
  <pageMargins left="0.66" right="0.25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P31"/>
  <sheetViews>
    <sheetView workbookViewId="0">
      <selection sqref="A1:P1"/>
    </sheetView>
  </sheetViews>
  <sheetFormatPr defaultRowHeight="14.4" x14ac:dyDescent="0.3"/>
  <cols>
    <col min="1" max="1" width="7.33203125" customWidth="1"/>
    <col min="2" max="2" width="7.44140625" customWidth="1"/>
    <col min="3" max="3" width="4.33203125" customWidth="1"/>
    <col min="4" max="4" width="4.6640625" style="46" customWidth="1"/>
    <col min="5" max="5" width="4.5546875" customWidth="1"/>
    <col min="6" max="6" width="7.5546875" style="46" customWidth="1"/>
    <col min="7" max="7" width="5" bestFit="1" customWidth="1"/>
    <col min="8" max="8" width="8.6640625" style="46" customWidth="1"/>
    <col min="9" max="9" width="4.5546875" customWidth="1"/>
    <col min="10" max="10" width="6.6640625" style="46" customWidth="1"/>
    <col min="11" max="11" width="4.5546875" customWidth="1"/>
    <col min="12" max="12" width="6.33203125" style="46" customWidth="1"/>
    <col min="13" max="13" width="5.88671875" customWidth="1"/>
    <col min="14" max="14" width="9.33203125" style="46" customWidth="1"/>
    <col min="15" max="15" width="5.33203125" customWidth="1"/>
    <col min="16" max="16" width="8.88671875" style="46" customWidth="1"/>
  </cols>
  <sheetData>
    <row r="1" spans="1:16" s="4" customFormat="1" ht="21" customHeight="1" x14ac:dyDescent="0.35">
      <c r="A1" s="601">
        <v>16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3"/>
    </row>
    <row r="2" spans="1:16" ht="65.25" customHeight="1" x14ac:dyDescent="0.45">
      <c r="A2" s="577" t="s">
        <v>726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ht="19.5" customHeight="1" x14ac:dyDescent="0.45">
      <c r="A3" s="623" t="s">
        <v>33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5"/>
    </row>
    <row r="4" spans="1:16" ht="23.25" customHeight="1" x14ac:dyDescent="0.3">
      <c r="A4" s="633" t="s">
        <v>0</v>
      </c>
      <c r="B4" s="633" t="s">
        <v>1</v>
      </c>
      <c r="C4" s="629" t="s">
        <v>417</v>
      </c>
      <c r="D4" s="630"/>
      <c r="E4" s="629" t="s">
        <v>418</v>
      </c>
      <c r="F4" s="630"/>
      <c r="G4" s="629" t="s">
        <v>419</v>
      </c>
      <c r="H4" s="630"/>
      <c r="I4" s="629" t="s">
        <v>420</v>
      </c>
      <c r="J4" s="630"/>
      <c r="K4" s="629" t="s">
        <v>421</v>
      </c>
      <c r="L4" s="630"/>
      <c r="M4" s="629" t="s">
        <v>422</v>
      </c>
      <c r="N4" s="630"/>
      <c r="O4" s="631" t="s">
        <v>423</v>
      </c>
      <c r="P4" s="632"/>
    </row>
    <row r="5" spans="1:16" s="37" customFormat="1" ht="18.75" customHeight="1" x14ac:dyDescent="0.3">
      <c r="A5" s="620"/>
      <c r="B5" s="620"/>
      <c r="C5" s="1" t="s">
        <v>416</v>
      </c>
      <c r="D5" s="43" t="s">
        <v>182</v>
      </c>
      <c r="E5" s="1" t="s">
        <v>416</v>
      </c>
      <c r="F5" s="43" t="s">
        <v>182</v>
      </c>
      <c r="G5" s="1" t="s">
        <v>416</v>
      </c>
      <c r="H5" s="43" t="s">
        <v>182</v>
      </c>
      <c r="I5" s="1" t="s">
        <v>416</v>
      </c>
      <c r="J5" s="43" t="s">
        <v>182</v>
      </c>
      <c r="K5" s="1" t="s">
        <v>416</v>
      </c>
      <c r="L5" s="43" t="s">
        <v>182</v>
      </c>
      <c r="M5" s="122" t="s">
        <v>416</v>
      </c>
      <c r="N5" s="43" t="s">
        <v>182</v>
      </c>
      <c r="O5" s="122" t="s">
        <v>416</v>
      </c>
      <c r="P5" s="43" t="s">
        <v>182</v>
      </c>
    </row>
    <row r="6" spans="1:16" x14ac:dyDescent="0.3">
      <c r="A6" s="2">
        <v>1</v>
      </c>
      <c r="B6" s="2" t="s">
        <v>3</v>
      </c>
      <c r="C6" s="2">
        <v>0</v>
      </c>
      <c r="D6" s="53">
        <v>0</v>
      </c>
      <c r="E6" s="2">
        <v>20</v>
      </c>
      <c r="F6" s="53">
        <v>45.57</v>
      </c>
      <c r="G6" s="2">
        <v>123</v>
      </c>
      <c r="H6" s="53">
        <v>1984.39</v>
      </c>
      <c r="I6" s="2">
        <v>0</v>
      </c>
      <c r="J6" s="53">
        <v>0</v>
      </c>
      <c r="K6" s="2">
        <v>0</v>
      </c>
      <c r="L6" s="53">
        <v>0</v>
      </c>
      <c r="M6" s="123">
        <v>679</v>
      </c>
      <c r="N6" s="53">
        <v>8235.75</v>
      </c>
      <c r="O6" s="124">
        <f>C6+E6+G6+I6+K6+M6</f>
        <v>822</v>
      </c>
      <c r="P6" s="57">
        <f>D6+F6+H6+J6+L6+N6</f>
        <v>10265.709999999999</v>
      </c>
    </row>
    <row r="7" spans="1:16" x14ac:dyDescent="0.3">
      <c r="A7" s="2">
        <v>2</v>
      </c>
      <c r="B7" s="2" t="s">
        <v>4</v>
      </c>
      <c r="C7" s="2">
        <v>0</v>
      </c>
      <c r="D7" s="53">
        <v>0</v>
      </c>
      <c r="E7" s="2">
        <v>3</v>
      </c>
      <c r="F7" s="53">
        <v>13</v>
      </c>
      <c r="G7" s="2">
        <v>3</v>
      </c>
      <c r="H7" s="53">
        <v>83</v>
      </c>
      <c r="I7" s="2">
        <v>0</v>
      </c>
      <c r="J7" s="53">
        <v>0</v>
      </c>
      <c r="K7" s="2">
        <v>0</v>
      </c>
      <c r="L7" s="53">
        <v>0</v>
      </c>
      <c r="M7" s="123">
        <v>0</v>
      </c>
      <c r="N7" s="53">
        <v>0</v>
      </c>
      <c r="O7" s="124">
        <f t="shared" ref="O7:P31" si="0">C7+E7+G7+I7+K7+M7</f>
        <v>6</v>
      </c>
      <c r="P7" s="57">
        <f t="shared" si="0"/>
        <v>96</v>
      </c>
    </row>
    <row r="8" spans="1:16" x14ac:dyDescent="0.3">
      <c r="A8" s="2">
        <v>3</v>
      </c>
      <c r="B8" s="2" t="s">
        <v>5</v>
      </c>
      <c r="C8" s="2">
        <v>0</v>
      </c>
      <c r="D8" s="53">
        <v>0</v>
      </c>
      <c r="E8" s="2">
        <v>2</v>
      </c>
      <c r="F8" s="53">
        <v>1.05</v>
      </c>
      <c r="G8" s="2">
        <v>13</v>
      </c>
      <c r="H8" s="53">
        <v>378.67</v>
      </c>
      <c r="I8" s="2">
        <v>0</v>
      </c>
      <c r="J8" s="53">
        <v>0</v>
      </c>
      <c r="K8" s="2">
        <v>0</v>
      </c>
      <c r="L8" s="53">
        <v>0</v>
      </c>
      <c r="M8" s="123">
        <v>17</v>
      </c>
      <c r="N8" s="53">
        <v>276</v>
      </c>
      <c r="O8" s="124">
        <f t="shared" si="0"/>
        <v>32</v>
      </c>
      <c r="P8" s="57">
        <f t="shared" si="0"/>
        <v>655.72</v>
      </c>
    </row>
    <row r="9" spans="1:16" x14ac:dyDescent="0.3">
      <c r="A9" s="2">
        <v>4</v>
      </c>
      <c r="B9" s="2" t="s">
        <v>6</v>
      </c>
      <c r="C9" s="2">
        <v>0</v>
      </c>
      <c r="D9" s="53">
        <v>0</v>
      </c>
      <c r="E9" s="2">
        <v>15</v>
      </c>
      <c r="F9" s="53">
        <v>39.22</v>
      </c>
      <c r="G9" s="2">
        <v>26</v>
      </c>
      <c r="H9" s="53">
        <v>366.84</v>
      </c>
      <c r="I9" s="2">
        <v>0</v>
      </c>
      <c r="J9" s="53">
        <v>0</v>
      </c>
      <c r="K9" s="2">
        <v>0</v>
      </c>
      <c r="L9" s="53">
        <v>0</v>
      </c>
      <c r="M9" s="123">
        <v>0</v>
      </c>
      <c r="N9" s="53">
        <v>0</v>
      </c>
      <c r="O9" s="124">
        <f t="shared" si="0"/>
        <v>41</v>
      </c>
      <c r="P9" s="57">
        <f t="shared" si="0"/>
        <v>406.05999999999995</v>
      </c>
    </row>
    <row r="10" spans="1:16" x14ac:dyDescent="0.3">
      <c r="A10" s="2">
        <v>5</v>
      </c>
      <c r="B10" s="2" t="s">
        <v>7</v>
      </c>
      <c r="C10" s="2">
        <v>0</v>
      </c>
      <c r="D10" s="53">
        <v>0</v>
      </c>
      <c r="E10" s="2">
        <v>9</v>
      </c>
      <c r="F10" s="53">
        <v>23.17</v>
      </c>
      <c r="G10" s="2">
        <v>21</v>
      </c>
      <c r="H10" s="53">
        <v>241.89</v>
      </c>
      <c r="I10" s="2">
        <v>0</v>
      </c>
      <c r="J10" s="53">
        <v>0</v>
      </c>
      <c r="K10" s="2">
        <v>0</v>
      </c>
      <c r="L10" s="53">
        <v>0</v>
      </c>
      <c r="M10" s="123">
        <v>1</v>
      </c>
      <c r="N10" s="53">
        <v>0.09</v>
      </c>
      <c r="O10" s="124">
        <f t="shared" si="0"/>
        <v>31</v>
      </c>
      <c r="P10" s="57">
        <f t="shared" si="0"/>
        <v>265.14999999999998</v>
      </c>
    </row>
    <row r="11" spans="1:16" x14ac:dyDescent="0.3">
      <c r="A11" s="2">
        <v>6</v>
      </c>
      <c r="B11" s="2" t="s">
        <v>8</v>
      </c>
      <c r="C11" s="2">
        <v>0</v>
      </c>
      <c r="D11" s="53">
        <v>0</v>
      </c>
      <c r="E11" s="2">
        <v>1</v>
      </c>
      <c r="F11" s="53">
        <v>2.4</v>
      </c>
      <c r="G11" s="2">
        <v>19</v>
      </c>
      <c r="H11" s="53">
        <v>307.20999999999998</v>
      </c>
      <c r="I11" s="2">
        <v>1</v>
      </c>
      <c r="J11" s="53">
        <v>8.41</v>
      </c>
      <c r="K11" s="2">
        <v>0</v>
      </c>
      <c r="L11" s="53">
        <v>0</v>
      </c>
      <c r="M11" s="123">
        <v>23</v>
      </c>
      <c r="N11" s="53">
        <v>41.03</v>
      </c>
      <c r="O11" s="124">
        <f t="shared" si="0"/>
        <v>44</v>
      </c>
      <c r="P11" s="57">
        <f t="shared" si="0"/>
        <v>359.04999999999995</v>
      </c>
    </row>
    <row r="12" spans="1:16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11</v>
      </c>
      <c r="H12" s="53">
        <v>282.52999999999997</v>
      </c>
      <c r="I12" s="2">
        <v>0</v>
      </c>
      <c r="J12" s="53">
        <v>0</v>
      </c>
      <c r="K12" s="2">
        <v>0</v>
      </c>
      <c r="L12" s="53">
        <v>0</v>
      </c>
      <c r="M12" s="123">
        <v>32</v>
      </c>
      <c r="N12" s="53">
        <v>110.51</v>
      </c>
      <c r="O12" s="124">
        <f t="shared" si="0"/>
        <v>43</v>
      </c>
      <c r="P12" s="57">
        <f t="shared" si="0"/>
        <v>393.03999999999996</v>
      </c>
    </row>
    <row r="13" spans="1:16" x14ac:dyDescent="0.3">
      <c r="A13" s="2">
        <v>8</v>
      </c>
      <c r="B13" s="2" t="s">
        <v>10</v>
      </c>
      <c r="C13" s="2">
        <v>0</v>
      </c>
      <c r="D13" s="53">
        <v>0</v>
      </c>
      <c r="E13" s="2">
        <v>62</v>
      </c>
      <c r="F13" s="53">
        <v>2113</v>
      </c>
      <c r="G13" s="2">
        <v>75</v>
      </c>
      <c r="H13" s="53">
        <v>1716.4</v>
      </c>
      <c r="I13" s="2">
        <v>5</v>
      </c>
      <c r="J13" s="53">
        <v>40.200000000000003</v>
      </c>
      <c r="K13" s="2">
        <v>0</v>
      </c>
      <c r="L13" s="53">
        <v>0</v>
      </c>
      <c r="M13" s="123">
        <v>13</v>
      </c>
      <c r="N13" s="53">
        <v>226.2</v>
      </c>
      <c r="O13" s="124">
        <f t="shared" si="0"/>
        <v>155</v>
      </c>
      <c r="P13" s="57">
        <f t="shared" si="0"/>
        <v>4095.7999999999997</v>
      </c>
    </row>
    <row r="14" spans="1:16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8</v>
      </c>
      <c r="H14" s="53">
        <v>128.02000000000001</v>
      </c>
      <c r="I14" s="2">
        <v>0</v>
      </c>
      <c r="J14" s="53">
        <v>0</v>
      </c>
      <c r="K14" s="2">
        <v>0</v>
      </c>
      <c r="L14" s="53">
        <v>0</v>
      </c>
      <c r="M14" s="123">
        <v>13</v>
      </c>
      <c r="N14" s="53">
        <v>8.4</v>
      </c>
      <c r="O14" s="124">
        <f t="shared" si="0"/>
        <v>21</v>
      </c>
      <c r="P14" s="57">
        <f t="shared" si="0"/>
        <v>136.42000000000002</v>
      </c>
    </row>
    <row r="15" spans="1:16" x14ac:dyDescent="0.3">
      <c r="A15" s="2">
        <v>10</v>
      </c>
      <c r="B15" s="2" t="s">
        <v>12</v>
      </c>
      <c r="C15" s="2">
        <v>0</v>
      </c>
      <c r="D15" s="53">
        <v>0</v>
      </c>
      <c r="E15" s="2">
        <v>249</v>
      </c>
      <c r="F15" s="53">
        <v>807.13</v>
      </c>
      <c r="G15" s="2">
        <v>698</v>
      </c>
      <c r="H15" s="53">
        <v>7649.8</v>
      </c>
      <c r="I15" s="2">
        <v>10</v>
      </c>
      <c r="J15" s="53">
        <v>76.459999999999994</v>
      </c>
      <c r="K15" s="2">
        <v>0</v>
      </c>
      <c r="L15" s="53">
        <v>0</v>
      </c>
      <c r="M15" s="123">
        <v>0</v>
      </c>
      <c r="N15" s="53">
        <v>0</v>
      </c>
      <c r="O15" s="124">
        <f t="shared" si="0"/>
        <v>957</v>
      </c>
      <c r="P15" s="57">
        <f t="shared" si="0"/>
        <v>8533.39</v>
      </c>
    </row>
    <row r="16" spans="1:16" x14ac:dyDescent="0.3">
      <c r="A16" s="2">
        <v>11</v>
      </c>
      <c r="B16" s="2" t="s">
        <v>13</v>
      </c>
      <c r="C16" s="2">
        <v>0</v>
      </c>
      <c r="D16" s="53">
        <v>0</v>
      </c>
      <c r="E16" s="2">
        <v>3</v>
      </c>
      <c r="F16" s="53">
        <v>7.87</v>
      </c>
      <c r="G16" s="2">
        <v>47</v>
      </c>
      <c r="H16" s="53">
        <v>497.75</v>
      </c>
      <c r="I16" s="2">
        <v>0</v>
      </c>
      <c r="J16" s="53">
        <v>0</v>
      </c>
      <c r="K16" s="2">
        <v>0</v>
      </c>
      <c r="L16" s="53">
        <v>0</v>
      </c>
      <c r="M16" s="123">
        <v>85</v>
      </c>
      <c r="N16" s="53">
        <v>1049.82</v>
      </c>
      <c r="O16" s="124">
        <f t="shared" si="0"/>
        <v>135</v>
      </c>
      <c r="P16" s="57">
        <f t="shared" si="0"/>
        <v>1555.44</v>
      </c>
    </row>
    <row r="17" spans="1:16" x14ac:dyDescent="0.3">
      <c r="A17" s="2">
        <v>12</v>
      </c>
      <c r="B17" s="2" t="s">
        <v>14</v>
      </c>
      <c r="C17" s="2">
        <v>0</v>
      </c>
      <c r="D17" s="53">
        <v>0</v>
      </c>
      <c r="E17" s="2">
        <v>4</v>
      </c>
      <c r="F17" s="53">
        <v>15.55</v>
      </c>
      <c r="G17" s="2">
        <v>1</v>
      </c>
      <c r="H17" s="53">
        <v>18.329999999999998</v>
      </c>
      <c r="I17" s="2">
        <v>0</v>
      </c>
      <c r="J17" s="53">
        <v>0</v>
      </c>
      <c r="K17" s="2">
        <v>0</v>
      </c>
      <c r="L17" s="53">
        <v>0</v>
      </c>
      <c r="M17" s="123">
        <v>1</v>
      </c>
      <c r="N17" s="53">
        <v>0</v>
      </c>
      <c r="O17" s="124">
        <f t="shared" si="0"/>
        <v>6</v>
      </c>
      <c r="P17" s="57">
        <f t="shared" si="0"/>
        <v>33.879999999999995</v>
      </c>
    </row>
    <row r="18" spans="1:16" x14ac:dyDescent="0.3">
      <c r="A18" s="3" t="s">
        <v>15</v>
      </c>
      <c r="B18" s="3" t="s">
        <v>16</v>
      </c>
      <c r="C18" s="3">
        <f>SUM(C6:C17)</f>
        <v>0</v>
      </c>
      <c r="D18" s="54">
        <f t="shared" ref="D18:N18" si="1">SUM(D6:D17)</f>
        <v>0</v>
      </c>
      <c r="E18" s="3">
        <f t="shared" si="1"/>
        <v>368</v>
      </c>
      <c r="F18" s="54">
        <f t="shared" si="1"/>
        <v>3067.96</v>
      </c>
      <c r="G18" s="3">
        <f t="shared" si="1"/>
        <v>1045</v>
      </c>
      <c r="H18" s="54">
        <f t="shared" si="1"/>
        <v>13654.83</v>
      </c>
      <c r="I18" s="3">
        <f t="shared" si="1"/>
        <v>16</v>
      </c>
      <c r="J18" s="54">
        <f t="shared" si="1"/>
        <v>125.07</v>
      </c>
      <c r="K18" s="3">
        <f t="shared" si="1"/>
        <v>0</v>
      </c>
      <c r="L18" s="54">
        <f t="shared" si="1"/>
        <v>0</v>
      </c>
      <c r="M18" s="125">
        <f t="shared" si="1"/>
        <v>864</v>
      </c>
      <c r="N18" s="54">
        <f t="shared" si="1"/>
        <v>9947.8000000000011</v>
      </c>
      <c r="O18" s="126">
        <f t="shared" si="0"/>
        <v>2293</v>
      </c>
      <c r="P18" s="58">
        <f t="shared" si="0"/>
        <v>26795.660000000003</v>
      </c>
    </row>
    <row r="19" spans="1:16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123">
        <v>0</v>
      </c>
      <c r="N19" s="53">
        <v>6.06</v>
      </c>
      <c r="O19" s="124">
        <f t="shared" si="0"/>
        <v>0</v>
      </c>
      <c r="P19" s="57">
        <f t="shared" si="0"/>
        <v>6.06</v>
      </c>
    </row>
    <row r="20" spans="1:16" x14ac:dyDescent="0.3">
      <c r="A20" s="2">
        <v>2</v>
      </c>
      <c r="B20" s="2" t="s">
        <v>36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123">
        <v>0</v>
      </c>
      <c r="N20" s="53">
        <v>0</v>
      </c>
      <c r="O20" s="124">
        <f t="shared" si="0"/>
        <v>0</v>
      </c>
      <c r="P20" s="57">
        <f t="shared" si="0"/>
        <v>0</v>
      </c>
    </row>
    <row r="21" spans="1:16" x14ac:dyDescent="0.3">
      <c r="A21" s="2">
        <v>3</v>
      </c>
      <c r="B21" s="2" t="s">
        <v>18</v>
      </c>
      <c r="C21" s="2">
        <v>0</v>
      </c>
      <c r="D21" s="53">
        <v>0</v>
      </c>
      <c r="E21" s="2">
        <v>2</v>
      </c>
      <c r="F21" s="53">
        <v>7.45</v>
      </c>
      <c r="G21" s="2">
        <v>0</v>
      </c>
      <c r="H21" s="53">
        <v>0</v>
      </c>
      <c r="I21" s="2">
        <v>0</v>
      </c>
      <c r="J21" s="53">
        <v>0</v>
      </c>
      <c r="K21" s="2">
        <v>0</v>
      </c>
      <c r="L21" s="53">
        <v>0</v>
      </c>
      <c r="M21" s="123">
        <v>0</v>
      </c>
      <c r="N21" s="53">
        <v>0</v>
      </c>
      <c r="O21" s="124">
        <f t="shared" si="0"/>
        <v>2</v>
      </c>
      <c r="P21" s="57">
        <f t="shared" si="0"/>
        <v>7.45</v>
      </c>
    </row>
    <row r="22" spans="1:16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123">
        <v>0</v>
      </c>
      <c r="N22" s="53">
        <v>0</v>
      </c>
      <c r="O22" s="124">
        <f t="shared" si="0"/>
        <v>0</v>
      </c>
      <c r="P22" s="57">
        <f t="shared" si="0"/>
        <v>0</v>
      </c>
    </row>
    <row r="23" spans="1:16" x14ac:dyDescent="0.3">
      <c r="A23" s="2">
        <v>5</v>
      </c>
      <c r="B23" s="2" t="s">
        <v>20</v>
      </c>
      <c r="C23" s="2">
        <v>0</v>
      </c>
      <c r="D23" s="53">
        <v>0</v>
      </c>
      <c r="E23" s="2">
        <v>1</v>
      </c>
      <c r="F23" s="53">
        <v>3.26</v>
      </c>
      <c r="G23" s="2">
        <v>10</v>
      </c>
      <c r="H23" s="53">
        <v>204.55</v>
      </c>
      <c r="I23" s="2">
        <v>0</v>
      </c>
      <c r="J23" s="53">
        <v>0</v>
      </c>
      <c r="K23" s="2">
        <v>0</v>
      </c>
      <c r="L23" s="53">
        <v>0</v>
      </c>
      <c r="M23" s="123">
        <v>0</v>
      </c>
      <c r="N23" s="53">
        <v>0</v>
      </c>
      <c r="O23" s="124">
        <f t="shared" si="0"/>
        <v>11</v>
      </c>
      <c r="P23" s="57">
        <f t="shared" si="0"/>
        <v>207.81</v>
      </c>
    </row>
    <row r="24" spans="1:16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123">
        <v>0</v>
      </c>
      <c r="N24" s="53">
        <v>0</v>
      </c>
      <c r="O24" s="124">
        <f t="shared" si="0"/>
        <v>0</v>
      </c>
      <c r="P24" s="57">
        <f t="shared" si="0"/>
        <v>0</v>
      </c>
    </row>
    <row r="25" spans="1:16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123">
        <v>0</v>
      </c>
      <c r="N25" s="53">
        <v>0</v>
      </c>
      <c r="O25" s="124">
        <f t="shared" si="0"/>
        <v>0</v>
      </c>
      <c r="P25" s="57">
        <f t="shared" si="0"/>
        <v>0</v>
      </c>
    </row>
    <row r="26" spans="1:16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123">
        <v>0</v>
      </c>
      <c r="N26" s="53">
        <v>0</v>
      </c>
      <c r="O26" s="124">
        <f t="shared" si="0"/>
        <v>0</v>
      </c>
      <c r="P26" s="57">
        <f t="shared" si="0"/>
        <v>0</v>
      </c>
    </row>
    <row r="27" spans="1:16" x14ac:dyDescent="0.3">
      <c r="A27" s="3" t="s">
        <v>24</v>
      </c>
      <c r="B27" s="3" t="s">
        <v>16</v>
      </c>
      <c r="C27" s="3">
        <f>SUM(C19:C26)</f>
        <v>0</v>
      </c>
      <c r="D27" s="54">
        <f t="shared" ref="D27:N27" si="2">SUM(D19:D26)</f>
        <v>0</v>
      </c>
      <c r="E27" s="3">
        <f t="shared" si="2"/>
        <v>3</v>
      </c>
      <c r="F27" s="3">
        <f t="shared" si="2"/>
        <v>10.71</v>
      </c>
      <c r="G27" s="3">
        <f t="shared" si="2"/>
        <v>10</v>
      </c>
      <c r="H27" s="3">
        <f t="shared" si="2"/>
        <v>204.55</v>
      </c>
      <c r="I27" s="3">
        <f t="shared" si="2"/>
        <v>0</v>
      </c>
      <c r="J27" s="54">
        <f t="shared" si="2"/>
        <v>0</v>
      </c>
      <c r="K27" s="3">
        <f t="shared" si="2"/>
        <v>0</v>
      </c>
      <c r="L27" s="54">
        <f t="shared" si="2"/>
        <v>0</v>
      </c>
      <c r="M27" s="125">
        <f t="shared" si="2"/>
        <v>0</v>
      </c>
      <c r="N27" s="3">
        <f t="shared" si="2"/>
        <v>6.06</v>
      </c>
      <c r="O27" s="126">
        <f t="shared" si="0"/>
        <v>13</v>
      </c>
      <c r="P27" s="58">
        <f t="shared" si="0"/>
        <v>221.32000000000002</v>
      </c>
    </row>
    <row r="28" spans="1:16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73</v>
      </c>
      <c r="H28" s="53">
        <v>2010.35</v>
      </c>
      <c r="I28" s="2">
        <v>0</v>
      </c>
      <c r="J28" s="53">
        <v>0</v>
      </c>
      <c r="K28" s="2">
        <v>0</v>
      </c>
      <c r="L28" s="53">
        <v>0</v>
      </c>
      <c r="M28" s="123">
        <v>500</v>
      </c>
      <c r="N28" s="53">
        <v>893.2</v>
      </c>
      <c r="O28" s="124">
        <f t="shared" si="0"/>
        <v>573</v>
      </c>
      <c r="P28" s="57">
        <f t="shared" si="0"/>
        <v>2903.55</v>
      </c>
    </row>
    <row r="29" spans="1:16" x14ac:dyDescent="0.3">
      <c r="A29" s="3" t="s">
        <v>26</v>
      </c>
      <c r="B29" s="3" t="s">
        <v>16</v>
      </c>
      <c r="C29" s="3">
        <f>C28</f>
        <v>0</v>
      </c>
      <c r="D29" s="54">
        <f t="shared" ref="D29:N29" si="3">D28</f>
        <v>0</v>
      </c>
      <c r="E29" s="3">
        <f t="shared" si="3"/>
        <v>0</v>
      </c>
      <c r="F29" s="54">
        <f t="shared" si="3"/>
        <v>0</v>
      </c>
      <c r="G29" s="3">
        <f t="shared" si="3"/>
        <v>73</v>
      </c>
      <c r="H29" s="54">
        <f t="shared" si="3"/>
        <v>2010.35</v>
      </c>
      <c r="I29" s="3">
        <f t="shared" si="3"/>
        <v>0</v>
      </c>
      <c r="J29" s="54">
        <f t="shared" si="3"/>
        <v>0</v>
      </c>
      <c r="K29" s="3">
        <f t="shared" si="3"/>
        <v>0</v>
      </c>
      <c r="L29" s="54">
        <f t="shared" si="3"/>
        <v>0</v>
      </c>
      <c r="M29" s="125">
        <f t="shared" si="3"/>
        <v>500</v>
      </c>
      <c r="N29" s="54">
        <f t="shared" si="3"/>
        <v>893.2</v>
      </c>
      <c r="O29" s="126">
        <f t="shared" si="0"/>
        <v>573</v>
      </c>
      <c r="P29" s="58">
        <f t="shared" si="0"/>
        <v>2903.55</v>
      </c>
    </row>
    <row r="30" spans="1:16" x14ac:dyDescent="0.3">
      <c r="A30" s="2">
        <v>1</v>
      </c>
      <c r="B30" s="2" t="s">
        <v>27</v>
      </c>
      <c r="C30" s="2">
        <v>0</v>
      </c>
      <c r="D30" s="53">
        <v>0</v>
      </c>
      <c r="E30" s="2">
        <v>12</v>
      </c>
      <c r="F30" s="53">
        <v>61.21</v>
      </c>
      <c r="G30" s="2">
        <v>306</v>
      </c>
      <c r="H30" s="53">
        <v>2512.86</v>
      </c>
      <c r="I30" s="2">
        <v>0</v>
      </c>
      <c r="J30" s="53">
        <v>0</v>
      </c>
      <c r="K30" s="2">
        <v>0</v>
      </c>
      <c r="L30" s="53">
        <v>0</v>
      </c>
      <c r="M30" s="123">
        <v>775</v>
      </c>
      <c r="N30" s="53">
        <v>2770.1</v>
      </c>
      <c r="O30" s="124">
        <f t="shared" si="0"/>
        <v>1093</v>
      </c>
      <c r="P30" s="57">
        <f t="shared" si="0"/>
        <v>5344.17</v>
      </c>
    </row>
    <row r="31" spans="1:16" x14ac:dyDescent="0.3">
      <c r="A31" s="3" t="s">
        <v>28</v>
      </c>
      <c r="B31" s="3" t="s">
        <v>16</v>
      </c>
      <c r="C31" s="3">
        <f>C18+C27+C29+C30</f>
        <v>0</v>
      </c>
      <c r="D31" s="54">
        <f t="shared" ref="D31:N31" si="4">D18+D27+D29+D30</f>
        <v>0</v>
      </c>
      <c r="E31" s="3">
        <f t="shared" si="4"/>
        <v>383</v>
      </c>
      <c r="F31" s="54">
        <f t="shared" si="4"/>
        <v>3139.88</v>
      </c>
      <c r="G31" s="3">
        <f t="shared" si="4"/>
        <v>1434</v>
      </c>
      <c r="H31" s="54">
        <f t="shared" si="4"/>
        <v>18382.59</v>
      </c>
      <c r="I31" s="3">
        <f t="shared" si="4"/>
        <v>16</v>
      </c>
      <c r="J31" s="54">
        <f t="shared" si="4"/>
        <v>125.07</v>
      </c>
      <c r="K31" s="3">
        <f t="shared" si="4"/>
        <v>0</v>
      </c>
      <c r="L31" s="54">
        <f t="shared" si="4"/>
        <v>0</v>
      </c>
      <c r="M31" s="125">
        <f t="shared" si="4"/>
        <v>2139</v>
      </c>
      <c r="N31" s="54">
        <f t="shared" si="4"/>
        <v>13617.160000000002</v>
      </c>
      <c r="O31" s="126">
        <f t="shared" si="0"/>
        <v>3972</v>
      </c>
      <c r="P31" s="58">
        <f t="shared" si="0"/>
        <v>35264.700000000004</v>
      </c>
    </row>
  </sheetData>
  <mergeCells count="12">
    <mergeCell ref="A1:P1"/>
    <mergeCell ref="A2:P2"/>
    <mergeCell ref="A3:P3"/>
    <mergeCell ref="C4:D4"/>
    <mergeCell ref="E4:F4"/>
    <mergeCell ref="G4:H4"/>
    <mergeCell ref="I4:J4"/>
    <mergeCell ref="K4:L4"/>
    <mergeCell ref="M4:N4"/>
    <mergeCell ref="O4:P4"/>
    <mergeCell ref="B4:B5"/>
    <mergeCell ref="A4:A5"/>
  </mergeCells>
  <printOptions gridLines="1"/>
  <pageMargins left="0.81" right="0.25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P29"/>
  <sheetViews>
    <sheetView workbookViewId="0">
      <selection sqref="A1:P1"/>
    </sheetView>
  </sheetViews>
  <sheetFormatPr defaultRowHeight="14.4" x14ac:dyDescent="0.3"/>
  <cols>
    <col min="1" max="1" width="6.44140625" bestFit="1" customWidth="1"/>
    <col min="2" max="2" width="20.88671875" bestFit="1" customWidth="1"/>
    <col min="3" max="3" width="4.5546875" bestFit="1" customWidth="1"/>
    <col min="4" max="4" width="4.6640625" bestFit="1" customWidth="1"/>
    <col min="5" max="5" width="4.5546875" style="273" bestFit="1" customWidth="1"/>
    <col min="6" max="6" width="7.5546875" style="46" bestFit="1" customWidth="1"/>
    <col min="7" max="7" width="5" style="273" bestFit="1" customWidth="1"/>
    <col min="8" max="8" width="8.5546875" style="46" bestFit="1" customWidth="1"/>
    <col min="9" max="9" width="4.5546875" style="273" bestFit="1" customWidth="1"/>
    <col min="10" max="10" width="6.5546875" style="46" bestFit="1" customWidth="1"/>
    <col min="11" max="11" width="4.5546875" style="273" bestFit="1" customWidth="1"/>
    <col min="12" max="12" width="6.33203125" style="46" customWidth="1"/>
    <col min="13" max="13" width="5" style="273" bestFit="1" customWidth="1"/>
    <col min="14" max="14" width="8.6640625" style="46" customWidth="1"/>
    <col min="15" max="15" width="5" style="273" bestFit="1" customWidth="1"/>
    <col min="16" max="16" width="9" style="46" bestFit="1" customWidth="1"/>
  </cols>
  <sheetData>
    <row r="1" spans="1:16" ht="21" x14ac:dyDescent="0.4">
      <c r="A1" s="583">
        <v>17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23.4" x14ac:dyDescent="0.45">
      <c r="A2" s="577" t="s">
        <v>813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x14ac:dyDescent="0.3">
      <c r="A3" s="635" t="s">
        <v>83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7"/>
    </row>
    <row r="4" spans="1:16" x14ac:dyDescent="0.3">
      <c r="A4" s="633" t="s">
        <v>0</v>
      </c>
      <c r="B4" s="638" t="s">
        <v>84</v>
      </c>
      <c r="C4" s="640" t="s">
        <v>417</v>
      </c>
      <c r="D4" s="640"/>
      <c r="E4" s="640" t="s">
        <v>418</v>
      </c>
      <c r="F4" s="640"/>
      <c r="G4" s="640" t="s">
        <v>419</v>
      </c>
      <c r="H4" s="640"/>
      <c r="I4" s="640" t="s">
        <v>420</v>
      </c>
      <c r="J4" s="640"/>
      <c r="K4" s="640" t="s">
        <v>421</v>
      </c>
      <c r="L4" s="640"/>
      <c r="M4" s="640" t="s">
        <v>422</v>
      </c>
      <c r="N4" s="640"/>
      <c r="O4" s="634" t="s">
        <v>423</v>
      </c>
      <c r="P4" s="634"/>
    </row>
    <row r="5" spans="1:16" x14ac:dyDescent="0.3">
      <c r="A5" s="620"/>
      <c r="B5" s="639"/>
      <c r="C5" s="395" t="s">
        <v>416</v>
      </c>
      <c r="D5" s="70" t="s">
        <v>182</v>
      </c>
      <c r="E5" s="224" t="s">
        <v>416</v>
      </c>
      <c r="F5" s="70" t="s">
        <v>182</v>
      </c>
      <c r="G5" s="224" t="s">
        <v>416</v>
      </c>
      <c r="H5" s="70" t="s">
        <v>182</v>
      </c>
      <c r="I5" s="224" t="s">
        <v>416</v>
      </c>
      <c r="J5" s="70" t="s">
        <v>182</v>
      </c>
      <c r="K5" s="224" t="s">
        <v>416</v>
      </c>
      <c r="L5" s="70" t="s">
        <v>182</v>
      </c>
      <c r="M5" s="224" t="s">
        <v>416</v>
      </c>
      <c r="N5" s="70" t="s">
        <v>182</v>
      </c>
      <c r="O5" s="224" t="s">
        <v>416</v>
      </c>
      <c r="P5" s="70" t="s">
        <v>182</v>
      </c>
    </row>
    <row r="6" spans="1:16" x14ac:dyDescent="0.3">
      <c r="A6" s="5">
        <v>1</v>
      </c>
      <c r="B6" s="5" t="s">
        <v>96</v>
      </c>
      <c r="C6" s="408">
        <v>0</v>
      </c>
      <c r="D6" s="408">
        <v>0</v>
      </c>
      <c r="E6" s="444">
        <v>0</v>
      </c>
      <c r="F6" s="446">
        <v>0</v>
      </c>
      <c r="G6" s="444">
        <v>2</v>
      </c>
      <c r="H6" s="446">
        <v>21</v>
      </c>
      <c r="I6" s="444">
        <v>0</v>
      </c>
      <c r="J6" s="446">
        <v>0</v>
      </c>
      <c r="K6" s="444">
        <v>0</v>
      </c>
      <c r="L6" s="446">
        <v>0</v>
      </c>
      <c r="M6" s="444">
        <v>0</v>
      </c>
      <c r="N6" s="446">
        <v>0</v>
      </c>
      <c r="O6" s="445">
        <f>C6+E6+G6+I6+K6+M6</f>
        <v>2</v>
      </c>
      <c r="P6" s="245">
        <f>D6+F6+H6+J6+L6+N6</f>
        <v>21</v>
      </c>
    </row>
    <row r="7" spans="1:16" x14ac:dyDescent="0.3">
      <c r="A7" s="5">
        <v>2</v>
      </c>
      <c r="B7" s="5" t="s">
        <v>97</v>
      </c>
      <c r="C7" s="5">
        <v>0</v>
      </c>
      <c r="D7" s="5">
        <v>0</v>
      </c>
      <c r="E7" s="434">
        <v>18</v>
      </c>
      <c r="F7" s="44">
        <v>64.87</v>
      </c>
      <c r="G7" s="434">
        <v>18</v>
      </c>
      <c r="H7" s="44">
        <v>75.45</v>
      </c>
      <c r="I7" s="434">
        <v>0</v>
      </c>
      <c r="J7" s="44">
        <v>0</v>
      </c>
      <c r="K7" s="434">
        <v>0</v>
      </c>
      <c r="L7" s="44">
        <v>0</v>
      </c>
      <c r="M7" s="434">
        <v>42</v>
      </c>
      <c r="N7" s="44">
        <v>103.85</v>
      </c>
      <c r="O7" s="124">
        <f t="shared" ref="O7:P29" si="0">C7+E7+G7+I7+K7+M7</f>
        <v>78</v>
      </c>
      <c r="P7" s="57">
        <f t="shared" si="0"/>
        <v>244.17</v>
      </c>
    </row>
    <row r="8" spans="1:16" x14ac:dyDescent="0.3">
      <c r="A8" s="5">
        <v>3</v>
      </c>
      <c r="B8" s="5" t="s">
        <v>98</v>
      </c>
      <c r="C8" s="5">
        <v>0</v>
      </c>
      <c r="D8" s="5">
        <v>0</v>
      </c>
      <c r="E8" s="434">
        <v>0</v>
      </c>
      <c r="F8" s="44">
        <v>0</v>
      </c>
      <c r="G8" s="434">
        <v>3</v>
      </c>
      <c r="H8" s="44">
        <v>26.95</v>
      </c>
      <c r="I8" s="434">
        <v>0</v>
      </c>
      <c r="J8" s="44">
        <v>0</v>
      </c>
      <c r="K8" s="434">
        <v>0</v>
      </c>
      <c r="L8" s="44">
        <v>0</v>
      </c>
      <c r="M8" s="434">
        <v>4</v>
      </c>
      <c r="N8" s="44">
        <v>21.67</v>
      </c>
      <c r="O8" s="124">
        <f t="shared" si="0"/>
        <v>7</v>
      </c>
      <c r="P8" s="57">
        <f t="shared" si="0"/>
        <v>48.620000000000005</v>
      </c>
    </row>
    <row r="9" spans="1:16" x14ac:dyDescent="0.3">
      <c r="A9" s="5">
        <v>4</v>
      </c>
      <c r="B9" s="5" t="s">
        <v>99</v>
      </c>
      <c r="C9" s="5">
        <v>0</v>
      </c>
      <c r="D9" s="5">
        <v>0</v>
      </c>
      <c r="E9" s="434">
        <v>2</v>
      </c>
      <c r="F9" s="44">
        <v>10.199999999999999</v>
      </c>
      <c r="G9" s="434">
        <v>45</v>
      </c>
      <c r="H9" s="44">
        <v>715.53</v>
      </c>
      <c r="I9" s="434">
        <v>0</v>
      </c>
      <c r="J9" s="44">
        <v>0</v>
      </c>
      <c r="K9" s="434">
        <v>0</v>
      </c>
      <c r="L9" s="44">
        <v>0</v>
      </c>
      <c r="M9" s="434">
        <v>22</v>
      </c>
      <c r="N9" s="44">
        <v>162.22999999999999</v>
      </c>
      <c r="O9" s="124">
        <f t="shared" si="0"/>
        <v>69</v>
      </c>
      <c r="P9" s="57">
        <f t="shared" si="0"/>
        <v>887.96</v>
      </c>
    </row>
    <row r="10" spans="1:16" x14ac:dyDescent="0.3">
      <c r="A10" s="5">
        <v>5</v>
      </c>
      <c r="B10" s="5" t="s">
        <v>100</v>
      </c>
      <c r="C10" s="5">
        <v>0</v>
      </c>
      <c r="D10" s="5">
        <v>0</v>
      </c>
      <c r="E10" s="434">
        <v>28</v>
      </c>
      <c r="F10" s="44">
        <v>100.23</v>
      </c>
      <c r="G10" s="434">
        <v>86</v>
      </c>
      <c r="H10" s="44">
        <v>1174.48</v>
      </c>
      <c r="I10" s="434">
        <v>2</v>
      </c>
      <c r="J10" s="44">
        <v>2.8</v>
      </c>
      <c r="K10" s="434">
        <v>0</v>
      </c>
      <c r="L10" s="44">
        <v>0</v>
      </c>
      <c r="M10" s="434">
        <v>186</v>
      </c>
      <c r="N10" s="44">
        <v>369.06</v>
      </c>
      <c r="O10" s="124">
        <f t="shared" si="0"/>
        <v>302</v>
      </c>
      <c r="P10" s="57">
        <f t="shared" si="0"/>
        <v>1646.57</v>
      </c>
    </row>
    <row r="11" spans="1:16" x14ac:dyDescent="0.3">
      <c r="A11" s="5">
        <v>6</v>
      </c>
      <c r="B11" s="5" t="s">
        <v>101</v>
      </c>
      <c r="C11" s="5">
        <v>0</v>
      </c>
      <c r="D11" s="5">
        <v>0</v>
      </c>
      <c r="E11" s="434">
        <v>0.55000000000000004</v>
      </c>
      <c r="F11" s="44">
        <v>1.5462499999999999</v>
      </c>
      <c r="G11" s="434">
        <v>2.375</v>
      </c>
      <c r="H11" s="44">
        <v>29.209249999999997</v>
      </c>
      <c r="I11" s="434">
        <v>0</v>
      </c>
      <c r="J11" s="44">
        <v>0</v>
      </c>
      <c r="K11" s="434">
        <v>0</v>
      </c>
      <c r="L11" s="44">
        <v>0</v>
      </c>
      <c r="M11" s="434">
        <v>4.3499999999999996</v>
      </c>
      <c r="N11" s="44">
        <v>11.025250000000002</v>
      </c>
      <c r="O11" s="124">
        <f t="shared" si="0"/>
        <v>7.2749999999999995</v>
      </c>
      <c r="P11" s="57">
        <f t="shared" si="0"/>
        <v>41.780749999999998</v>
      </c>
    </row>
    <row r="12" spans="1:16" x14ac:dyDescent="0.3">
      <c r="A12" s="5">
        <v>7</v>
      </c>
      <c r="B12" s="5" t="s">
        <v>102</v>
      </c>
      <c r="C12" s="5">
        <v>0</v>
      </c>
      <c r="D12" s="5">
        <v>0</v>
      </c>
      <c r="E12" s="434">
        <v>0</v>
      </c>
      <c r="F12" s="44">
        <v>0</v>
      </c>
      <c r="G12" s="434">
        <v>0</v>
      </c>
      <c r="H12" s="44">
        <v>0</v>
      </c>
      <c r="I12" s="434">
        <v>0</v>
      </c>
      <c r="J12" s="44">
        <v>0</v>
      </c>
      <c r="K12" s="434">
        <v>0</v>
      </c>
      <c r="L12" s="44">
        <v>0</v>
      </c>
      <c r="M12" s="434">
        <v>0</v>
      </c>
      <c r="N12" s="44">
        <v>0</v>
      </c>
      <c r="O12" s="124">
        <f t="shared" si="0"/>
        <v>0</v>
      </c>
      <c r="P12" s="57">
        <f t="shared" si="0"/>
        <v>0</v>
      </c>
    </row>
    <row r="13" spans="1:16" x14ac:dyDescent="0.3">
      <c r="A13" s="5">
        <v>8</v>
      </c>
      <c r="B13" s="5" t="s">
        <v>103</v>
      </c>
      <c r="C13" s="5">
        <v>0</v>
      </c>
      <c r="D13" s="5">
        <v>0</v>
      </c>
      <c r="E13" s="434">
        <v>0</v>
      </c>
      <c r="F13" s="44">
        <v>0</v>
      </c>
      <c r="G13" s="434">
        <v>11</v>
      </c>
      <c r="H13" s="44">
        <v>115.14</v>
      </c>
      <c r="I13" s="434">
        <v>0</v>
      </c>
      <c r="J13" s="44">
        <v>0</v>
      </c>
      <c r="K13" s="434">
        <v>0</v>
      </c>
      <c r="L13" s="44">
        <v>0</v>
      </c>
      <c r="M13" s="434">
        <v>20</v>
      </c>
      <c r="N13" s="44">
        <v>116.7</v>
      </c>
      <c r="O13" s="124">
        <f t="shared" si="0"/>
        <v>31</v>
      </c>
      <c r="P13" s="57">
        <f t="shared" si="0"/>
        <v>231.84</v>
      </c>
    </row>
    <row r="14" spans="1:16" x14ac:dyDescent="0.3">
      <c r="A14" s="5">
        <v>9</v>
      </c>
      <c r="B14" s="5" t="s">
        <v>104</v>
      </c>
      <c r="C14" s="5">
        <v>0</v>
      </c>
      <c r="D14" s="5">
        <v>0</v>
      </c>
      <c r="E14" s="434">
        <v>9</v>
      </c>
      <c r="F14" s="44">
        <v>26.91</v>
      </c>
      <c r="G14" s="434">
        <v>14</v>
      </c>
      <c r="H14" s="44">
        <v>193.24</v>
      </c>
      <c r="I14" s="434">
        <v>4</v>
      </c>
      <c r="J14" s="44">
        <v>22.47</v>
      </c>
      <c r="K14" s="434">
        <v>0</v>
      </c>
      <c r="L14" s="44">
        <v>0</v>
      </c>
      <c r="M14" s="434">
        <v>27</v>
      </c>
      <c r="N14" s="44">
        <v>52.18</v>
      </c>
      <c r="O14" s="124">
        <f t="shared" si="0"/>
        <v>54</v>
      </c>
      <c r="P14" s="57">
        <f t="shared" si="0"/>
        <v>294.8</v>
      </c>
    </row>
    <row r="15" spans="1:16" x14ac:dyDescent="0.3">
      <c r="A15" s="5">
        <v>10</v>
      </c>
      <c r="B15" s="5" t="s">
        <v>105</v>
      </c>
      <c r="C15" s="5">
        <v>0</v>
      </c>
      <c r="D15" s="5">
        <v>0</v>
      </c>
      <c r="E15" s="434">
        <v>6</v>
      </c>
      <c r="F15" s="44">
        <v>25.46</v>
      </c>
      <c r="G15" s="434">
        <v>0</v>
      </c>
      <c r="H15" s="44">
        <v>0</v>
      </c>
      <c r="I15" s="434">
        <v>0</v>
      </c>
      <c r="J15" s="44">
        <v>0</v>
      </c>
      <c r="K15" s="434">
        <v>0</v>
      </c>
      <c r="L15" s="44">
        <v>0</v>
      </c>
      <c r="M15" s="434">
        <v>0</v>
      </c>
      <c r="N15" s="44">
        <v>0</v>
      </c>
      <c r="O15" s="124">
        <f t="shared" si="0"/>
        <v>6</v>
      </c>
      <c r="P15" s="57">
        <f t="shared" si="0"/>
        <v>25.46</v>
      </c>
    </row>
    <row r="16" spans="1:16" x14ac:dyDescent="0.3">
      <c r="A16" s="5">
        <v>11</v>
      </c>
      <c r="B16" s="5" t="s">
        <v>106</v>
      </c>
      <c r="C16" s="5">
        <v>0</v>
      </c>
      <c r="D16" s="5">
        <v>0</v>
      </c>
      <c r="E16" s="434">
        <v>7</v>
      </c>
      <c r="F16" s="44">
        <v>27.95</v>
      </c>
      <c r="G16" s="434">
        <v>5</v>
      </c>
      <c r="H16" s="44">
        <v>66.94</v>
      </c>
      <c r="I16" s="434">
        <v>0</v>
      </c>
      <c r="J16" s="44">
        <v>0</v>
      </c>
      <c r="K16" s="434">
        <v>0</v>
      </c>
      <c r="L16" s="44">
        <v>0</v>
      </c>
      <c r="M16" s="434">
        <v>47</v>
      </c>
      <c r="N16" s="44">
        <v>97.27</v>
      </c>
      <c r="O16" s="124">
        <f t="shared" si="0"/>
        <v>59</v>
      </c>
      <c r="P16" s="57">
        <f t="shared" si="0"/>
        <v>192.16</v>
      </c>
    </row>
    <row r="17" spans="1:16" x14ac:dyDescent="0.3">
      <c r="A17" s="5">
        <v>12</v>
      </c>
      <c r="B17" s="5" t="s">
        <v>107</v>
      </c>
      <c r="C17" s="5">
        <v>0</v>
      </c>
      <c r="D17" s="5">
        <v>0</v>
      </c>
      <c r="E17" s="434">
        <v>21.45</v>
      </c>
      <c r="F17" s="44">
        <v>60.303750000000001</v>
      </c>
      <c r="G17" s="434">
        <v>92.625</v>
      </c>
      <c r="H17" s="44">
        <v>1139.16075</v>
      </c>
      <c r="I17" s="434">
        <v>0</v>
      </c>
      <c r="J17" s="44">
        <v>0</v>
      </c>
      <c r="K17" s="434">
        <v>0</v>
      </c>
      <c r="L17" s="44">
        <v>0</v>
      </c>
      <c r="M17" s="434">
        <v>169.65</v>
      </c>
      <c r="N17" s="44">
        <v>429.98474999999996</v>
      </c>
      <c r="O17" s="124">
        <f t="shared" si="0"/>
        <v>283.72500000000002</v>
      </c>
      <c r="P17" s="57">
        <f t="shared" si="0"/>
        <v>1629.4492500000001</v>
      </c>
    </row>
    <row r="18" spans="1:16" x14ac:dyDescent="0.3">
      <c r="A18" s="5">
        <v>13</v>
      </c>
      <c r="B18" s="5" t="s">
        <v>108</v>
      </c>
      <c r="C18" s="5">
        <v>0</v>
      </c>
      <c r="D18" s="5">
        <v>0</v>
      </c>
      <c r="E18" s="434">
        <v>9</v>
      </c>
      <c r="F18" s="44">
        <v>25.66</v>
      </c>
      <c r="G18" s="434">
        <v>20</v>
      </c>
      <c r="H18" s="44">
        <v>233.69</v>
      </c>
      <c r="I18" s="434">
        <v>1</v>
      </c>
      <c r="J18" s="44">
        <v>15.08</v>
      </c>
      <c r="K18" s="434">
        <v>0</v>
      </c>
      <c r="L18" s="44">
        <v>0</v>
      </c>
      <c r="M18" s="434">
        <v>44</v>
      </c>
      <c r="N18" s="44">
        <v>115.7</v>
      </c>
      <c r="O18" s="124">
        <f t="shared" si="0"/>
        <v>74</v>
      </c>
      <c r="P18" s="57">
        <f t="shared" si="0"/>
        <v>390.13</v>
      </c>
    </row>
    <row r="19" spans="1:16" x14ac:dyDescent="0.3">
      <c r="A19" s="5">
        <v>14</v>
      </c>
      <c r="B19" s="5" t="s">
        <v>109</v>
      </c>
      <c r="C19" s="5">
        <v>0</v>
      </c>
      <c r="D19" s="5">
        <v>0</v>
      </c>
      <c r="E19" s="434">
        <v>2</v>
      </c>
      <c r="F19" s="44">
        <v>3.59</v>
      </c>
      <c r="G19" s="434">
        <v>23</v>
      </c>
      <c r="H19" s="44">
        <v>220.33</v>
      </c>
      <c r="I19" s="434">
        <v>0</v>
      </c>
      <c r="J19" s="44">
        <v>0</v>
      </c>
      <c r="K19" s="434">
        <v>0</v>
      </c>
      <c r="L19" s="44">
        <v>0</v>
      </c>
      <c r="M19" s="434">
        <v>0</v>
      </c>
      <c r="N19" s="44">
        <v>0</v>
      </c>
      <c r="O19" s="124">
        <f t="shared" si="0"/>
        <v>25</v>
      </c>
      <c r="P19" s="57">
        <f t="shared" si="0"/>
        <v>223.92000000000002</v>
      </c>
    </row>
    <row r="20" spans="1:16" x14ac:dyDescent="0.3">
      <c r="A20" s="5">
        <v>15</v>
      </c>
      <c r="B20" s="5" t="s">
        <v>110</v>
      </c>
      <c r="C20" s="5">
        <v>0</v>
      </c>
      <c r="D20" s="5">
        <v>0</v>
      </c>
      <c r="E20" s="434">
        <v>216</v>
      </c>
      <c r="F20" s="44">
        <v>2606.27</v>
      </c>
      <c r="G20" s="434">
        <v>724</v>
      </c>
      <c r="H20" s="44">
        <v>10368.83</v>
      </c>
      <c r="I20" s="434">
        <v>8</v>
      </c>
      <c r="J20" s="44">
        <v>60.68</v>
      </c>
      <c r="K20" s="434">
        <v>0</v>
      </c>
      <c r="L20" s="44">
        <v>0</v>
      </c>
      <c r="M20" s="434">
        <v>1108</v>
      </c>
      <c r="N20" s="44">
        <v>10965.16</v>
      </c>
      <c r="O20" s="124">
        <f t="shared" si="0"/>
        <v>2056</v>
      </c>
      <c r="P20" s="57">
        <f t="shared" si="0"/>
        <v>24000.940000000002</v>
      </c>
    </row>
    <row r="21" spans="1:16" x14ac:dyDescent="0.3">
      <c r="A21" s="5">
        <v>16</v>
      </c>
      <c r="B21" s="5" t="s">
        <v>111</v>
      </c>
      <c r="C21" s="5">
        <v>0</v>
      </c>
      <c r="D21" s="5">
        <v>0</v>
      </c>
      <c r="E21" s="434">
        <v>0</v>
      </c>
      <c r="F21" s="44">
        <v>0</v>
      </c>
      <c r="G21" s="434">
        <v>1</v>
      </c>
      <c r="H21" s="44">
        <v>2.2999999999999998</v>
      </c>
      <c r="I21" s="434">
        <v>0</v>
      </c>
      <c r="J21" s="44">
        <v>0</v>
      </c>
      <c r="K21" s="434">
        <v>0</v>
      </c>
      <c r="L21" s="44">
        <v>0</v>
      </c>
      <c r="M21" s="434">
        <v>31</v>
      </c>
      <c r="N21" s="44">
        <v>98.5</v>
      </c>
      <c r="O21" s="124">
        <f t="shared" si="0"/>
        <v>32</v>
      </c>
      <c r="P21" s="57">
        <f t="shared" si="0"/>
        <v>100.8</v>
      </c>
    </row>
    <row r="22" spans="1:16" x14ac:dyDescent="0.3">
      <c r="A22" s="5">
        <v>17</v>
      </c>
      <c r="B22" s="5" t="s">
        <v>112</v>
      </c>
      <c r="C22" s="5">
        <v>0</v>
      </c>
      <c r="D22" s="5">
        <v>0</v>
      </c>
      <c r="E22" s="434">
        <v>0</v>
      </c>
      <c r="F22" s="44">
        <v>0</v>
      </c>
      <c r="G22" s="434">
        <v>3</v>
      </c>
      <c r="H22" s="44">
        <v>13.86</v>
      </c>
      <c r="I22" s="434">
        <v>0</v>
      </c>
      <c r="J22" s="44">
        <v>0</v>
      </c>
      <c r="K22" s="434">
        <v>0</v>
      </c>
      <c r="L22" s="44">
        <v>0</v>
      </c>
      <c r="M22" s="434">
        <v>2</v>
      </c>
      <c r="N22" s="44">
        <v>1.69</v>
      </c>
      <c r="O22" s="124">
        <f t="shared" si="0"/>
        <v>5</v>
      </c>
      <c r="P22" s="57">
        <f t="shared" si="0"/>
        <v>15.549999999999999</v>
      </c>
    </row>
    <row r="23" spans="1:16" x14ac:dyDescent="0.3">
      <c r="A23" s="5">
        <v>18</v>
      </c>
      <c r="B23" s="5" t="s">
        <v>113</v>
      </c>
      <c r="C23" s="5">
        <v>0</v>
      </c>
      <c r="D23" s="5">
        <v>0</v>
      </c>
      <c r="E23" s="434">
        <v>3</v>
      </c>
      <c r="F23" s="44">
        <v>13.1</v>
      </c>
      <c r="G23" s="434">
        <v>13</v>
      </c>
      <c r="H23" s="44">
        <v>98.22</v>
      </c>
      <c r="I23" s="434">
        <v>0</v>
      </c>
      <c r="J23" s="44">
        <v>0</v>
      </c>
      <c r="K23" s="434">
        <v>0</v>
      </c>
      <c r="L23" s="44">
        <v>0</v>
      </c>
      <c r="M23" s="434">
        <v>37</v>
      </c>
      <c r="N23" s="44">
        <v>173.31</v>
      </c>
      <c r="O23" s="124">
        <f t="shared" si="0"/>
        <v>53</v>
      </c>
      <c r="P23" s="57">
        <f t="shared" si="0"/>
        <v>284.63</v>
      </c>
    </row>
    <row r="24" spans="1:16" x14ac:dyDescent="0.3">
      <c r="A24" s="5">
        <v>19</v>
      </c>
      <c r="B24" s="5" t="s">
        <v>114</v>
      </c>
      <c r="C24" s="5">
        <v>0</v>
      </c>
      <c r="D24" s="5">
        <v>0</v>
      </c>
      <c r="E24" s="434">
        <v>12</v>
      </c>
      <c r="F24" s="44">
        <v>31.91</v>
      </c>
      <c r="G24" s="434">
        <v>15</v>
      </c>
      <c r="H24" s="44">
        <v>151.32</v>
      </c>
      <c r="I24" s="434">
        <v>0</v>
      </c>
      <c r="J24" s="44">
        <v>0</v>
      </c>
      <c r="K24" s="434">
        <v>0</v>
      </c>
      <c r="L24" s="44">
        <v>0</v>
      </c>
      <c r="M24" s="434">
        <v>18</v>
      </c>
      <c r="N24" s="44">
        <v>31.83</v>
      </c>
      <c r="O24" s="124">
        <f t="shared" si="0"/>
        <v>45</v>
      </c>
      <c r="P24" s="57">
        <f t="shared" si="0"/>
        <v>215.06</v>
      </c>
    </row>
    <row r="25" spans="1:16" x14ac:dyDescent="0.3">
      <c r="A25" s="5">
        <v>20</v>
      </c>
      <c r="B25" s="5" t="s">
        <v>115</v>
      </c>
      <c r="C25" s="5">
        <v>0</v>
      </c>
      <c r="D25" s="5">
        <v>0</v>
      </c>
      <c r="E25" s="434">
        <v>3</v>
      </c>
      <c r="F25" s="44">
        <v>9</v>
      </c>
      <c r="G25" s="434">
        <v>7</v>
      </c>
      <c r="H25" s="44">
        <v>56.4</v>
      </c>
      <c r="I25" s="434">
        <v>0</v>
      </c>
      <c r="J25" s="44">
        <v>0</v>
      </c>
      <c r="K25" s="434">
        <v>0</v>
      </c>
      <c r="L25" s="44">
        <v>0</v>
      </c>
      <c r="M25" s="434">
        <v>78</v>
      </c>
      <c r="N25" s="44">
        <v>103.51</v>
      </c>
      <c r="O25" s="124">
        <f t="shared" si="0"/>
        <v>88</v>
      </c>
      <c r="P25" s="57">
        <f t="shared" si="0"/>
        <v>168.91000000000003</v>
      </c>
    </row>
    <row r="26" spans="1:16" x14ac:dyDescent="0.3">
      <c r="A26" s="5">
        <v>21</v>
      </c>
      <c r="B26" s="5" t="s">
        <v>116</v>
      </c>
      <c r="C26" s="5">
        <v>0</v>
      </c>
      <c r="D26" s="5">
        <v>0</v>
      </c>
      <c r="E26" s="434">
        <v>13</v>
      </c>
      <c r="F26" s="44">
        <v>45.43</v>
      </c>
      <c r="G26" s="434">
        <v>80</v>
      </c>
      <c r="H26" s="44">
        <v>1127.3</v>
      </c>
      <c r="I26" s="434">
        <v>0</v>
      </c>
      <c r="J26" s="44">
        <v>0</v>
      </c>
      <c r="K26" s="434">
        <v>0</v>
      </c>
      <c r="L26" s="44">
        <v>0</v>
      </c>
      <c r="M26" s="434">
        <v>124</v>
      </c>
      <c r="N26" s="44">
        <v>274.79000000000002</v>
      </c>
      <c r="O26" s="124">
        <f t="shared" si="0"/>
        <v>217</v>
      </c>
      <c r="P26" s="57">
        <f t="shared" si="0"/>
        <v>1447.52</v>
      </c>
    </row>
    <row r="27" spans="1:16" x14ac:dyDescent="0.3">
      <c r="A27" s="5">
        <v>22</v>
      </c>
      <c r="B27" s="5" t="s">
        <v>117</v>
      </c>
      <c r="C27" s="5">
        <v>0</v>
      </c>
      <c r="D27" s="5">
        <v>0</v>
      </c>
      <c r="E27" s="434">
        <v>10</v>
      </c>
      <c r="F27" s="44">
        <v>33</v>
      </c>
      <c r="G27" s="434">
        <v>47</v>
      </c>
      <c r="H27" s="44">
        <v>310.76</v>
      </c>
      <c r="I27" s="434">
        <v>1</v>
      </c>
      <c r="J27" s="44">
        <v>24.04</v>
      </c>
      <c r="K27" s="434">
        <v>0</v>
      </c>
      <c r="L27" s="44">
        <v>0</v>
      </c>
      <c r="M27" s="434">
        <v>37</v>
      </c>
      <c r="N27" s="44">
        <v>126.51</v>
      </c>
      <c r="O27" s="124">
        <f t="shared" si="0"/>
        <v>95</v>
      </c>
      <c r="P27" s="57">
        <f t="shared" si="0"/>
        <v>494.31</v>
      </c>
    </row>
    <row r="28" spans="1:16" x14ac:dyDescent="0.3">
      <c r="A28" s="5">
        <v>23</v>
      </c>
      <c r="B28" s="5" t="s">
        <v>118</v>
      </c>
      <c r="C28" s="5">
        <v>0</v>
      </c>
      <c r="D28" s="5">
        <v>0</v>
      </c>
      <c r="E28" s="434">
        <v>23</v>
      </c>
      <c r="F28" s="44">
        <v>54.449999999999996</v>
      </c>
      <c r="G28" s="434">
        <v>222</v>
      </c>
      <c r="H28" s="44">
        <v>2242.48</v>
      </c>
      <c r="I28" s="434">
        <v>0</v>
      </c>
      <c r="J28" s="44">
        <v>0</v>
      </c>
      <c r="K28" s="434">
        <v>0</v>
      </c>
      <c r="L28" s="44">
        <v>0</v>
      </c>
      <c r="M28" s="434">
        <v>138</v>
      </c>
      <c r="N28" s="44">
        <v>362.19</v>
      </c>
      <c r="O28" s="124">
        <f t="shared" si="0"/>
        <v>383</v>
      </c>
      <c r="P28" s="57">
        <f t="shared" si="0"/>
        <v>2659.12</v>
      </c>
    </row>
    <row r="29" spans="1:16" x14ac:dyDescent="0.3">
      <c r="A29" s="6" t="s">
        <v>28</v>
      </c>
      <c r="B29" s="6" t="s">
        <v>16</v>
      </c>
      <c r="C29" s="6">
        <f>SUM(C6:C28)</f>
        <v>0</v>
      </c>
      <c r="D29" s="6">
        <f t="shared" ref="D29:N29" si="1">SUM(D6:D28)</f>
        <v>0</v>
      </c>
      <c r="E29" s="436">
        <f t="shared" si="1"/>
        <v>383</v>
      </c>
      <c r="F29" s="45">
        <f t="shared" si="1"/>
        <v>3139.8799999999992</v>
      </c>
      <c r="G29" s="436">
        <f t="shared" si="1"/>
        <v>1434</v>
      </c>
      <c r="H29" s="45">
        <f t="shared" si="1"/>
        <v>18382.59</v>
      </c>
      <c r="I29" s="436">
        <f t="shared" si="1"/>
        <v>16</v>
      </c>
      <c r="J29" s="45">
        <f t="shared" si="1"/>
        <v>125.07</v>
      </c>
      <c r="K29" s="436">
        <f t="shared" si="1"/>
        <v>0</v>
      </c>
      <c r="L29" s="45">
        <f t="shared" si="1"/>
        <v>0</v>
      </c>
      <c r="M29" s="436">
        <f t="shared" si="1"/>
        <v>2139</v>
      </c>
      <c r="N29" s="45">
        <f t="shared" si="1"/>
        <v>13617.160000000002</v>
      </c>
      <c r="O29" s="126">
        <f t="shared" si="0"/>
        <v>3972</v>
      </c>
      <c r="P29" s="58">
        <f t="shared" si="0"/>
        <v>35264.700000000004</v>
      </c>
    </row>
  </sheetData>
  <mergeCells count="12">
    <mergeCell ref="A1:P1"/>
    <mergeCell ref="O4:P4"/>
    <mergeCell ref="A2:P2"/>
    <mergeCell ref="A3:P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37" right="0.25" top="0.75" bottom="0.75" header="0.3" footer="0.3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AG31"/>
  <sheetViews>
    <sheetView workbookViewId="0">
      <selection sqref="A1:L1"/>
    </sheetView>
  </sheetViews>
  <sheetFormatPr defaultRowHeight="14.4" x14ac:dyDescent="0.3"/>
  <cols>
    <col min="1" max="1" width="7.33203125" customWidth="1"/>
    <col min="2" max="2" width="7.88671875" customWidth="1"/>
    <col min="3" max="3" width="6.6640625" customWidth="1"/>
    <col min="4" max="4" width="9.109375" style="46"/>
    <col min="5" max="5" width="7.33203125" customWidth="1"/>
    <col min="6" max="6" width="9.109375" style="46"/>
    <col min="7" max="7" width="7.5546875" customWidth="1"/>
    <col min="8" max="8" width="9.109375" style="46"/>
    <col min="9" max="9" width="7.109375" customWidth="1"/>
    <col min="10" max="10" width="9.109375" style="46"/>
    <col min="11" max="11" width="7.44140625" customWidth="1"/>
    <col min="12" max="12" width="9.109375" style="46"/>
  </cols>
  <sheetData>
    <row r="1" spans="1:33" ht="23.4" x14ac:dyDescent="0.45">
      <c r="A1" s="641">
        <v>18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3"/>
    </row>
    <row r="2" spans="1:33" ht="81.75" customHeight="1" x14ac:dyDescent="0.5">
      <c r="A2" s="543" t="s">
        <v>734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5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ht="25.5" customHeight="1" x14ac:dyDescent="0.5">
      <c r="A3" s="543" t="s">
        <v>33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30" customHeight="1" x14ac:dyDescent="0.3">
      <c r="A4" s="644" t="s">
        <v>0</v>
      </c>
      <c r="B4" s="644" t="s">
        <v>1</v>
      </c>
      <c r="C4" s="617" t="s">
        <v>879</v>
      </c>
      <c r="D4" s="616"/>
      <c r="E4" s="615" t="s">
        <v>880</v>
      </c>
      <c r="F4" s="616"/>
      <c r="G4" s="615" t="s">
        <v>881</v>
      </c>
      <c r="H4" s="616"/>
      <c r="I4" s="615" t="s">
        <v>2</v>
      </c>
      <c r="J4" s="617"/>
      <c r="K4" s="618" t="s">
        <v>631</v>
      </c>
      <c r="L4" s="618"/>
    </row>
    <row r="5" spans="1:33" s="417" customFormat="1" x14ac:dyDescent="0.3">
      <c r="A5" s="644"/>
      <c r="B5" s="644"/>
      <c r="C5" s="415" t="s">
        <v>180</v>
      </c>
      <c r="D5" s="72" t="s">
        <v>209</v>
      </c>
      <c r="E5" s="416" t="s">
        <v>180</v>
      </c>
      <c r="F5" s="72" t="s">
        <v>209</v>
      </c>
      <c r="G5" s="416" t="s">
        <v>180</v>
      </c>
      <c r="H5" s="72" t="s">
        <v>209</v>
      </c>
      <c r="I5" s="416" t="s">
        <v>180</v>
      </c>
      <c r="J5" s="72" t="s">
        <v>209</v>
      </c>
      <c r="K5" s="416" t="s">
        <v>180</v>
      </c>
      <c r="L5" s="72" t="s">
        <v>209</v>
      </c>
    </row>
    <row r="6" spans="1:33" x14ac:dyDescent="0.3">
      <c r="A6" s="15">
        <v>1</v>
      </c>
      <c r="B6" s="15" t="s">
        <v>3</v>
      </c>
      <c r="C6" s="15">
        <v>0</v>
      </c>
      <c r="D6" s="78">
        <v>0</v>
      </c>
      <c r="E6" s="15">
        <v>0</v>
      </c>
      <c r="F6" s="78">
        <v>0</v>
      </c>
      <c r="G6" s="15">
        <v>0</v>
      </c>
      <c r="H6" s="78">
        <v>0</v>
      </c>
      <c r="I6" s="15">
        <v>0</v>
      </c>
      <c r="J6" s="79">
        <v>0</v>
      </c>
      <c r="K6" s="36">
        <f>C6+E6+G6+I6</f>
        <v>0</v>
      </c>
      <c r="L6" s="245">
        <f>D6+F6+H6+J6</f>
        <v>0</v>
      </c>
    </row>
    <row r="7" spans="1:33" x14ac:dyDescent="0.3">
      <c r="A7" s="2">
        <v>2</v>
      </c>
      <c r="B7" s="2" t="s">
        <v>4</v>
      </c>
      <c r="C7" s="2">
        <v>456</v>
      </c>
      <c r="D7" s="53">
        <v>379</v>
      </c>
      <c r="E7" s="2">
        <v>0</v>
      </c>
      <c r="F7" s="53">
        <v>0</v>
      </c>
      <c r="G7" s="2">
        <v>0</v>
      </c>
      <c r="H7" s="53">
        <v>0</v>
      </c>
      <c r="I7" s="2">
        <v>0</v>
      </c>
      <c r="J7" s="55">
        <v>0</v>
      </c>
      <c r="K7" s="12">
        <f t="shared" ref="K7:K31" si="0">C7+E7+G7+I7</f>
        <v>456</v>
      </c>
      <c r="L7" s="57">
        <f t="shared" ref="L7:L31" si="1">D7+F7+H7+J7</f>
        <v>379</v>
      </c>
    </row>
    <row r="8" spans="1:33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5">
        <v>0</v>
      </c>
      <c r="K8" s="12">
        <f t="shared" si="0"/>
        <v>0</v>
      </c>
      <c r="L8" s="57">
        <f t="shared" si="1"/>
        <v>0</v>
      </c>
    </row>
    <row r="9" spans="1:33" x14ac:dyDescent="0.3">
      <c r="A9" s="2">
        <v>4</v>
      </c>
      <c r="B9" s="2" t="s">
        <v>6</v>
      </c>
      <c r="C9" s="2">
        <v>195</v>
      </c>
      <c r="D9" s="53">
        <v>96.75</v>
      </c>
      <c r="E9" s="2">
        <v>16</v>
      </c>
      <c r="F9" s="53">
        <v>21.2</v>
      </c>
      <c r="G9" s="2">
        <v>0</v>
      </c>
      <c r="H9" s="53">
        <v>0</v>
      </c>
      <c r="I9" s="2">
        <v>1</v>
      </c>
      <c r="J9" s="55">
        <v>23.96</v>
      </c>
      <c r="K9" s="12">
        <f t="shared" si="0"/>
        <v>212</v>
      </c>
      <c r="L9" s="57">
        <f t="shared" si="1"/>
        <v>141.91</v>
      </c>
    </row>
    <row r="10" spans="1:33" x14ac:dyDescent="0.3">
      <c r="A10" s="2">
        <v>5</v>
      </c>
      <c r="B10" s="2" t="s">
        <v>7</v>
      </c>
      <c r="C10" s="2">
        <v>472</v>
      </c>
      <c r="D10" s="53">
        <v>224.62</v>
      </c>
      <c r="E10" s="2">
        <v>0</v>
      </c>
      <c r="F10" s="53">
        <v>0</v>
      </c>
      <c r="G10" s="2">
        <v>0</v>
      </c>
      <c r="H10" s="53">
        <v>0</v>
      </c>
      <c r="I10" s="2">
        <v>0</v>
      </c>
      <c r="J10" s="55">
        <v>0</v>
      </c>
      <c r="K10" s="12">
        <f t="shared" si="0"/>
        <v>472</v>
      </c>
      <c r="L10" s="57">
        <f t="shared" si="1"/>
        <v>224.62</v>
      </c>
    </row>
    <row r="11" spans="1:33" x14ac:dyDescent="0.3">
      <c r="A11" s="2">
        <v>6</v>
      </c>
      <c r="B11" s="2" t="s">
        <v>8</v>
      </c>
      <c r="C11" s="2">
        <v>10</v>
      </c>
      <c r="D11" s="53">
        <v>8.8000000000000007</v>
      </c>
      <c r="E11" s="2">
        <v>3</v>
      </c>
      <c r="F11" s="53">
        <v>9.91</v>
      </c>
      <c r="G11" s="2">
        <v>0</v>
      </c>
      <c r="H11" s="53">
        <v>0</v>
      </c>
      <c r="I11" s="2">
        <v>0</v>
      </c>
      <c r="J11" s="55">
        <v>0</v>
      </c>
      <c r="K11" s="12">
        <f t="shared" si="0"/>
        <v>13</v>
      </c>
      <c r="L11" s="57">
        <f t="shared" si="1"/>
        <v>18.71</v>
      </c>
    </row>
    <row r="12" spans="1:33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5">
        <v>0</v>
      </c>
      <c r="K12" s="12">
        <f t="shared" si="0"/>
        <v>0</v>
      </c>
      <c r="L12" s="57">
        <f t="shared" si="1"/>
        <v>0</v>
      </c>
    </row>
    <row r="13" spans="1:33" x14ac:dyDescent="0.3">
      <c r="A13" s="2">
        <v>8</v>
      </c>
      <c r="B13" s="2" t="s">
        <v>10</v>
      </c>
      <c r="C13" s="2">
        <v>1680</v>
      </c>
      <c r="D13" s="53">
        <v>900.38</v>
      </c>
      <c r="E13" s="2">
        <v>14</v>
      </c>
      <c r="F13" s="53">
        <v>38.6</v>
      </c>
      <c r="G13" s="2">
        <v>0</v>
      </c>
      <c r="H13" s="53">
        <v>0</v>
      </c>
      <c r="I13" s="2">
        <v>0</v>
      </c>
      <c r="J13" s="55">
        <v>0</v>
      </c>
      <c r="K13" s="12">
        <f t="shared" si="0"/>
        <v>1694</v>
      </c>
      <c r="L13" s="57">
        <f t="shared" si="1"/>
        <v>938.98</v>
      </c>
    </row>
    <row r="14" spans="1:33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0</v>
      </c>
      <c r="J14" s="55">
        <v>0</v>
      </c>
      <c r="K14" s="12">
        <f t="shared" si="0"/>
        <v>0</v>
      </c>
      <c r="L14" s="57">
        <f t="shared" si="1"/>
        <v>0</v>
      </c>
    </row>
    <row r="15" spans="1:33" x14ac:dyDescent="0.3">
      <c r="A15" s="2">
        <v>10</v>
      </c>
      <c r="B15" s="2" t="s">
        <v>12</v>
      </c>
      <c r="C15" s="2">
        <v>2987</v>
      </c>
      <c r="D15" s="53">
        <v>1567.59</v>
      </c>
      <c r="E15" s="2">
        <v>195</v>
      </c>
      <c r="F15" s="53">
        <v>206.8</v>
      </c>
      <c r="G15" s="2">
        <v>0</v>
      </c>
      <c r="H15" s="53">
        <v>0</v>
      </c>
      <c r="I15" s="2">
        <v>0</v>
      </c>
      <c r="J15" s="55">
        <v>0</v>
      </c>
      <c r="K15" s="12">
        <f t="shared" si="0"/>
        <v>3182</v>
      </c>
      <c r="L15" s="57">
        <f t="shared" si="1"/>
        <v>1774.3899999999999</v>
      </c>
    </row>
    <row r="16" spans="1:33" x14ac:dyDescent="0.3">
      <c r="A16" s="2">
        <v>11</v>
      </c>
      <c r="B16" s="2" t="s">
        <v>13</v>
      </c>
      <c r="C16" s="2">
        <v>6</v>
      </c>
      <c r="D16" s="53">
        <v>226.47</v>
      </c>
      <c r="E16" s="2">
        <v>98</v>
      </c>
      <c r="F16" s="53">
        <v>131.34</v>
      </c>
      <c r="G16" s="2">
        <v>0</v>
      </c>
      <c r="H16" s="53">
        <v>0</v>
      </c>
      <c r="I16" s="2">
        <v>0</v>
      </c>
      <c r="J16" s="55">
        <v>0</v>
      </c>
      <c r="K16" s="12">
        <f t="shared" si="0"/>
        <v>104</v>
      </c>
      <c r="L16" s="57">
        <f t="shared" si="1"/>
        <v>357.81</v>
      </c>
    </row>
    <row r="17" spans="1:12" x14ac:dyDescent="0.3">
      <c r="A17" s="2">
        <v>12</v>
      </c>
      <c r="B17" s="2" t="s">
        <v>14</v>
      </c>
      <c r="C17" s="2">
        <v>36</v>
      </c>
      <c r="D17" s="53">
        <v>17.45</v>
      </c>
      <c r="E17" s="2">
        <v>1</v>
      </c>
      <c r="F17" s="53">
        <v>0.28000000000000003</v>
      </c>
      <c r="G17" s="2">
        <v>0</v>
      </c>
      <c r="H17" s="53">
        <v>0</v>
      </c>
      <c r="I17" s="2">
        <v>0</v>
      </c>
      <c r="J17" s="55">
        <v>0</v>
      </c>
      <c r="K17" s="12">
        <f t="shared" si="0"/>
        <v>37</v>
      </c>
      <c r="L17" s="57">
        <f t="shared" si="1"/>
        <v>17.73</v>
      </c>
    </row>
    <row r="18" spans="1:12" x14ac:dyDescent="0.3">
      <c r="A18" s="3" t="s">
        <v>15</v>
      </c>
      <c r="B18" s="3" t="s">
        <v>16</v>
      </c>
      <c r="C18" s="3">
        <f t="shared" ref="C18:J18" si="2">SUM(C6:C17)</f>
        <v>5842</v>
      </c>
      <c r="D18" s="54">
        <f t="shared" si="2"/>
        <v>3421.0599999999995</v>
      </c>
      <c r="E18" s="3">
        <f t="shared" si="2"/>
        <v>327</v>
      </c>
      <c r="F18" s="54">
        <f t="shared" si="2"/>
        <v>408.13</v>
      </c>
      <c r="G18" s="3">
        <f t="shared" si="2"/>
        <v>0</v>
      </c>
      <c r="H18" s="54">
        <f t="shared" si="2"/>
        <v>0</v>
      </c>
      <c r="I18" s="3">
        <f t="shared" si="2"/>
        <v>1</v>
      </c>
      <c r="J18" s="56">
        <f t="shared" si="2"/>
        <v>23.96</v>
      </c>
      <c r="K18" s="13">
        <f t="shared" si="0"/>
        <v>6170</v>
      </c>
      <c r="L18" s="58">
        <f t="shared" si="1"/>
        <v>3853.1499999999996</v>
      </c>
    </row>
    <row r="19" spans="1:12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5">
        <v>0</v>
      </c>
      <c r="K19" s="12">
        <f t="shared" si="0"/>
        <v>0</v>
      </c>
      <c r="L19" s="57">
        <f t="shared" si="1"/>
        <v>0</v>
      </c>
    </row>
    <row r="20" spans="1:12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5">
        <v>0</v>
      </c>
      <c r="K20" s="12">
        <f t="shared" si="0"/>
        <v>0</v>
      </c>
      <c r="L20" s="57">
        <f t="shared" si="1"/>
        <v>0</v>
      </c>
    </row>
    <row r="21" spans="1:12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0</v>
      </c>
      <c r="J21" s="55">
        <v>0</v>
      </c>
      <c r="K21" s="12">
        <f t="shared" si="0"/>
        <v>0</v>
      </c>
      <c r="L21" s="57">
        <f t="shared" si="1"/>
        <v>0</v>
      </c>
    </row>
    <row r="22" spans="1:12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5">
        <v>0</v>
      </c>
      <c r="K22" s="12">
        <f t="shared" si="0"/>
        <v>0</v>
      </c>
      <c r="L22" s="57">
        <f t="shared" si="1"/>
        <v>0</v>
      </c>
    </row>
    <row r="23" spans="1:12" x14ac:dyDescent="0.3">
      <c r="A23" s="2">
        <v>5</v>
      </c>
      <c r="B23" s="2" t="s">
        <v>20</v>
      </c>
      <c r="C23" s="2">
        <v>69</v>
      </c>
      <c r="D23" s="53">
        <v>33.130000000000003</v>
      </c>
      <c r="E23" s="2">
        <v>1</v>
      </c>
      <c r="F23" s="53">
        <v>4.25</v>
      </c>
      <c r="G23" s="2">
        <v>0</v>
      </c>
      <c r="H23" s="53">
        <v>0</v>
      </c>
      <c r="I23" s="2">
        <v>2</v>
      </c>
      <c r="J23" s="55">
        <v>2.31</v>
      </c>
      <c r="K23" s="12">
        <f t="shared" si="0"/>
        <v>72</v>
      </c>
      <c r="L23" s="57">
        <f t="shared" si="1"/>
        <v>39.690000000000005</v>
      </c>
    </row>
    <row r="24" spans="1:12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5">
        <v>0</v>
      </c>
      <c r="K24" s="12">
        <f t="shared" si="0"/>
        <v>0</v>
      </c>
      <c r="L24" s="57">
        <f t="shared" si="1"/>
        <v>0</v>
      </c>
    </row>
    <row r="25" spans="1:12" x14ac:dyDescent="0.3">
      <c r="A25" s="2">
        <v>7</v>
      </c>
      <c r="B25" s="2" t="s">
        <v>22</v>
      </c>
      <c r="C25" s="2">
        <v>7</v>
      </c>
      <c r="D25" s="53">
        <v>0.99</v>
      </c>
      <c r="E25" s="2">
        <v>36</v>
      </c>
      <c r="F25" s="53">
        <v>7.69</v>
      </c>
      <c r="G25" s="2">
        <v>0</v>
      </c>
      <c r="H25" s="53">
        <v>0</v>
      </c>
      <c r="I25" s="2">
        <v>0</v>
      </c>
      <c r="J25" s="55">
        <v>0</v>
      </c>
      <c r="K25" s="12">
        <f t="shared" si="0"/>
        <v>43</v>
      </c>
      <c r="L25" s="57">
        <f t="shared" si="1"/>
        <v>8.68</v>
      </c>
    </row>
    <row r="26" spans="1:12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5">
        <v>0</v>
      </c>
      <c r="K26" s="12">
        <f t="shared" si="0"/>
        <v>0</v>
      </c>
      <c r="L26" s="57">
        <f t="shared" si="1"/>
        <v>0</v>
      </c>
    </row>
    <row r="27" spans="1:12" x14ac:dyDescent="0.3">
      <c r="A27" s="3" t="s">
        <v>24</v>
      </c>
      <c r="B27" s="3" t="s">
        <v>16</v>
      </c>
      <c r="C27" s="3">
        <f t="shared" ref="C27:J27" si="3">SUM(C19:C26)</f>
        <v>76</v>
      </c>
      <c r="D27" s="54">
        <f t="shared" si="3"/>
        <v>34.120000000000005</v>
      </c>
      <c r="E27" s="3">
        <f t="shared" si="3"/>
        <v>37</v>
      </c>
      <c r="F27" s="54">
        <f t="shared" si="3"/>
        <v>11.940000000000001</v>
      </c>
      <c r="G27" s="3">
        <f t="shared" si="3"/>
        <v>0</v>
      </c>
      <c r="H27" s="54">
        <f t="shared" si="3"/>
        <v>0</v>
      </c>
      <c r="I27" s="3">
        <f t="shared" si="3"/>
        <v>2</v>
      </c>
      <c r="J27" s="56">
        <f t="shared" si="3"/>
        <v>2.31</v>
      </c>
      <c r="K27" s="13">
        <f t="shared" si="0"/>
        <v>115</v>
      </c>
      <c r="L27" s="58">
        <f t="shared" si="1"/>
        <v>48.370000000000005</v>
      </c>
    </row>
    <row r="28" spans="1:12" x14ac:dyDescent="0.3">
      <c r="A28" s="2">
        <v>1</v>
      </c>
      <c r="B28" s="2" t="s">
        <v>25</v>
      </c>
      <c r="C28" s="2">
        <v>127</v>
      </c>
      <c r="D28" s="2">
        <v>44.09</v>
      </c>
      <c r="E28" s="2">
        <v>40</v>
      </c>
      <c r="F28" s="2">
        <v>121.16</v>
      </c>
      <c r="G28" s="2">
        <v>0</v>
      </c>
      <c r="H28" s="53">
        <v>0</v>
      </c>
      <c r="I28" s="2">
        <v>0</v>
      </c>
      <c r="J28" s="55">
        <v>0</v>
      </c>
      <c r="K28" s="12">
        <f t="shared" si="0"/>
        <v>167</v>
      </c>
      <c r="L28" s="57">
        <f t="shared" si="1"/>
        <v>165.25</v>
      </c>
    </row>
    <row r="29" spans="1:12" x14ac:dyDescent="0.3">
      <c r="A29" s="3" t="s">
        <v>26</v>
      </c>
      <c r="B29" s="3" t="s">
        <v>16</v>
      </c>
      <c r="C29" s="3">
        <f>C28</f>
        <v>127</v>
      </c>
      <c r="D29" s="54">
        <f>D28</f>
        <v>44.09</v>
      </c>
      <c r="E29" s="3">
        <f>E28</f>
        <v>40</v>
      </c>
      <c r="F29" s="54">
        <f>F28</f>
        <v>121.16</v>
      </c>
      <c r="G29" s="3">
        <v>0</v>
      </c>
      <c r="H29" s="54">
        <v>0</v>
      </c>
      <c r="I29" s="3">
        <v>0</v>
      </c>
      <c r="J29" s="56">
        <v>0</v>
      </c>
      <c r="K29" s="13">
        <f t="shared" si="0"/>
        <v>167</v>
      </c>
      <c r="L29" s="58">
        <f t="shared" si="1"/>
        <v>165.25</v>
      </c>
    </row>
    <row r="30" spans="1:12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5">
        <v>0</v>
      </c>
      <c r="K30" s="12">
        <f t="shared" si="0"/>
        <v>0</v>
      </c>
      <c r="L30" s="57">
        <f t="shared" si="1"/>
        <v>0</v>
      </c>
    </row>
    <row r="31" spans="1:12" x14ac:dyDescent="0.3">
      <c r="A31" s="3" t="s">
        <v>28</v>
      </c>
      <c r="B31" s="3" t="s">
        <v>16</v>
      </c>
      <c r="C31" s="3">
        <f>C18+C27+C29+C30</f>
        <v>6045</v>
      </c>
      <c r="D31" s="54">
        <f t="shared" ref="D31:J31" si="4">D18+D27+D29+D30</f>
        <v>3499.2699999999995</v>
      </c>
      <c r="E31" s="3">
        <f t="shared" si="4"/>
        <v>404</v>
      </c>
      <c r="F31" s="54">
        <f t="shared" si="4"/>
        <v>541.23</v>
      </c>
      <c r="G31" s="3">
        <f t="shared" si="4"/>
        <v>0</v>
      </c>
      <c r="H31" s="54">
        <f t="shared" si="4"/>
        <v>0</v>
      </c>
      <c r="I31" s="3">
        <f t="shared" si="4"/>
        <v>3</v>
      </c>
      <c r="J31" s="56">
        <f t="shared" si="4"/>
        <v>26.27</v>
      </c>
      <c r="K31" s="13">
        <f t="shared" si="0"/>
        <v>6452</v>
      </c>
      <c r="L31" s="58">
        <f t="shared" si="1"/>
        <v>4066.7699999999995</v>
      </c>
    </row>
  </sheetData>
  <mergeCells count="10">
    <mergeCell ref="A2:L2"/>
    <mergeCell ref="A3:L3"/>
    <mergeCell ref="A1:L1"/>
    <mergeCell ref="C4:D4"/>
    <mergeCell ref="E4:F4"/>
    <mergeCell ref="G4:H4"/>
    <mergeCell ref="I4:J4"/>
    <mergeCell ref="K4:L4"/>
    <mergeCell ref="B4:B5"/>
    <mergeCell ref="A4:A5"/>
  </mergeCells>
  <pageMargins left="0.37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opLeftCell="A13" workbookViewId="0">
      <selection activeCell="N10" sqref="N10"/>
    </sheetView>
  </sheetViews>
  <sheetFormatPr defaultRowHeight="14.4" x14ac:dyDescent="0.3"/>
  <cols>
    <col min="1" max="1" width="7.44140625" bestFit="1" customWidth="1"/>
    <col min="2" max="2" width="24.33203125" bestFit="1" customWidth="1"/>
    <col min="3" max="3" width="12.33203125" bestFit="1" customWidth="1"/>
    <col min="4" max="4" width="9.6640625" customWidth="1"/>
    <col min="5" max="5" width="7.88671875" customWidth="1"/>
    <col min="6" max="6" width="10.88671875" customWidth="1"/>
    <col min="7" max="7" width="10.5546875" customWidth="1"/>
    <col min="8" max="8" width="9" bestFit="1" customWidth="1"/>
    <col min="9" max="9" width="8.44140625" customWidth="1"/>
    <col min="10" max="10" width="10.5546875" customWidth="1"/>
  </cols>
  <sheetData>
    <row r="1" spans="1:10" ht="27" customHeight="1" x14ac:dyDescent="0.3">
      <c r="A1" s="504">
        <v>1</v>
      </c>
      <c r="B1" s="505"/>
      <c r="C1" s="505"/>
      <c r="D1" s="505"/>
      <c r="E1" s="505"/>
      <c r="F1" s="505"/>
      <c r="G1" s="505"/>
      <c r="H1" s="505"/>
      <c r="I1" s="505"/>
      <c r="J1" s="506"/>
    </row>
    <row r="2" spans="1:10" ht="52.5" customHeight="1" x14ac:dyDescent="0.3">
      <c r="A2" s="507" t="s">
        <v>279</v>
      </c>
      <c r="B2" s="508"/>
      <c r="C2" s="508"/>
      <c r="D2" s="508"/>
      <c r="E2" s="508"/>
      <c r="F2" s="508"/>
      <c r="G2" s="508"/>
      <c r="H2" s="508"/>
      <c r="I2" s="508"/>
      <c r="J2" s="509"/>
    </row>
    <row r="3" spans="1:10" ht="24" customHeight="1" x14ac:dyDescent="0.3">
      <c r="A3" s="510" t="s">
        <v>280</v>
      </c>
      <c r="B3" s="510" t="s">
        <v>281</v>
      </c>
      <c r="C3" s="510" t="s">
        <v>282</v>
      </c>
      <c r="D3" s="511" t="s">
        <v>283</v>
      </c>
      <c r="E3" s="511" t="s">
        <v>284</v>
      </c>
      <c r="F3" s="512" t="s">
        <v>285</v>
      </c>
      <c r="G3" s="512" t="s">
        <v>286</v>
      </c>
      <c r="H3" s="511" t="s">
        <v>287</v>
      </c>
      <c r="I3" s="511"/>
      <c r="J3" s="511"/>
    </row>
    <row r="4" spans="1:10" ht="32.4" customHeight="1" x14ac:dyDescent="0.3">
      <c r="A4" s="510"/>
      <c r="B4" s="510"/>
      <c r="C4" s="510"/>
      <c r="D4" s="511"/>
      <c r="E4" s="511"/>
      <c r="F4" s="513"/>
      <c r="G4" s="513"/>
      <c r="H4" s="60" t="s">
        <v>288</v>
      </c>
      <c r="I4" s="60" t="s">
        <v>289</v>
      </c>
      <c r="J4" s="60" t="s">
        <v>290</v>
      </c>
    </row>
    <row r="5" spans="1:10" ht="15" x14ac:dyDescent="0.3">
      <c r="A5" s="61">
        <v>1</v>
      </c>
      <c r="B5" s="61" t="s">
        <v>291</v>
      </c>
      <c r="C5" s="62">
        <v>49950</v>
      </c>
      <c r="D5" s="62">
        <v>714</v>
      </c>
      <c r="E5" s="62">
        <v>23</v>
      </c>
      <c r="F5" s="62">
        <v>128</v>
      </c>
      <c r="G5" s="62">
        <v>29191</v>
      </c>
      <c r="H5" s="63">
        <v>60.61</v>
      </c>
      <c r="I5" s="63">
        <v>68.540000000000006</v>
      </c>
      <c r="J5" s="62">
        <v>48.75</v>
      </c>
    </row>
    <row r="6" spans="1:10" ht="15" x14ac:dyDescent="0.3">
      <c r="A6" s="61">
        <v>2</v>
      </c>
      <c r="B6" s="61" t="s">
        <v>292</v>
      </c>
      <c r="C6" s="62">
        <v>87013</v>
      </c>
      <c r="D6" s="62">
        <v>755</v>
      </c>
      <c r="E6" s="62">
        <v>10</v>
      </c>
      <c r="F6" s="62">
        <v>372</v>
      </c>
      <c r="G6" s="62">
        <v>36951</v>
      </c>
      <c r="H6" s="63">
        <v>69.400000000000006</v>
      </c>
      <c r="I6" s="63">
        <v>75.66</v>
      </c>
      <c r="J6" s="62">
        <v>60.8</v>
      </c>
    </row>
    <row r="7" spans="1:10" ht="15" x14ac:dyDescent="0.3">
      <c r="A7" s="61">
        <v>3</v>
      </c>
      <c r="B7" s="61" t="s">
        <v>293</v>
      </c>
      <c r="C7" s="62">
        <v>78413</v>
      </c>
      <c r="D7" s="62">
        <v>1029</v>
      </c>
      <c r="E7" s="62">
        <v>14</v>
      </c>
      <c r="F7" s="62">
        <v>97</v>
      </c>
      <c r="G7" s="62">
        <v>49585</v>
      </c>
      <c r="H7" s="63">
        <v>62.48</v>
      </c>
      <c r="I7" s="63">
        <v>70.95</v>
      </c>
      <c r="J7" s="62">
        <v>54.18</v>
      </c>
    </row>
    <row r="8" spans="1:10" ht="15" x14ac:dyDescent="0.3">
      <c r="A8" s="61">
        <v>4</v>
      </c>
      <c r="B8" s="61" t="s">
        <v>294</v>
      </c>
      <c r="C8" s="62">
        <v>176385</v>
      </c>
      <c r="D8" s="62">
        <v>950</v>
      </c>
      <c r="E8" s="62">
        <v>35</v>
      </c>
      <c r="F8" s="62">
        <v>1397</v>
      </c>
      <c r="G8" s="62">
        <v>69007</v>
      </c>
      <c r="H8" s="63">
        <v>82.14</v>
      </c>
      <c r="I8" s="63">
        <v>87.33</v>
      </c>
      <c r="J8" s="62">
        <v>76.650000000000006</v>
      </c>
    </row>
    <row r="9" spans="1:10" ht="15" x14ac:dyDescent="0.3">
      <c r="A9" s="61">
        <v>5</v>
      </c>
      <c r="B9" s="61" t="s">
        <v>295</v>
      </c>
      <c r="C9" s="62">
        <v>82839</v>
      </c>
      <c r="D9" s="62">
        <v>975</v>
      </c>
      <c r="E9" s="62">
        <v>42</v>
      </c>
      <c r="F9" s="62">
        <v>169</v>
      </c>
      <c r="G9" s="62">
        <v>46893</v>
      </c>
      <c r="H9" s="63">
        <v>76.33</v>
      </c>
      <c r="I9" s="63">
        <v>82.4</v>
      </c>
      <c r="J9" s="63">
        <v>70.099999999999994</v>
      </c>
    </row>
    <row r="10" spans="1:10" ht="15" x14ac:dyDescent="0.3">
      <c r="A10" s="61">
        <v>6</v>
      </c>
      <c r="B10" s="61" t="s">
        <v>296</v>
      </c>
      <c r="C10" s="62">
        <v>89717</v>
      </c>
      <c r="D10" s="62">
        <v>1029</v>
      </c>
      <c r="E10" s="62">
        <v>5</v>
      </c>
      <c r="F10" s="62">
        <v>28</v>
      </c>
      <c r="G10" s="62">
        <v>41619</v>
      </c>
      <c r="H10" s="63">
        <v>50.67</v>
      </c>
      <c r="I10" s="63">
        <v>57.28</v>
      </c>
      <c r="J10" s="62">
        <v>44.31</v>
      </c>
    </row>
    <row r="11" spans="1:10" ht="15" x14ac:dyDescent="0.3">
      <c r="A11" s="61">
        <v>7</v>
      </c>
      <c r="B11" s="61" t="s">
        <v>297</v>
      </c>
      <c r="C11" s="62">
        <v>83205</v>
      </c>
      <c r="D11" s="62">
        <v>982</v>
      </c>
      <c r="E11" s="62">
        <v>8</v>
      </c>
      <c r="F11" s="62">
        <v>99</v>
      </c>
      <c r="G11" s="62">
        <v>49552</v>
      </c>
      <c r="H11" s="63">
        <v>63.96</v>
      </c>
      <c r="I11" s="63">
        <v>67.36</v>
      </c>
      <c r="J11" s="62">
        <v>60.51</v>
      </c>
    </row>
    <row r="12" spans="1:10" ht="15" x14ac:dyDescent="0.3">
      <c r="A12" s="61">
        <v>8</v>
      </c>
      <c r="B12" s="61" t="s">
        <v>298</v>
      </c>
      <c r="C12" s="62">
        <v>112272</v>
      </c>
      <c r="D12" s="62">
        <v>916</v>
      </c>
      <c r="E12" s="62">
        <v>13</v>
      </c>
      <c r="F12" s="62">
        <v>379</v>
      </c>
      <c r="G12" s="62">
        <v>84922</v>
      </c>
      <c r="H12" s="63">
        <v>67.62</v>
      </c>
      <c r="I12" s="63">
        <v>73.89</v>
      </c>
      <c r="J12" s="62" t="s">
        <v>299</v>
      </c>
    </row>
    <row r="13" spans="1:10" ht="15" x14ac:dyDescent="0.3">
      <c r="A13" s="61">
        <v>9</v>
      </c>
      <c r="B13" s="61" t="s">
        <v>300</v>
      </c>
      <c r="C13" s="62">
        <v>99019</v>
      </c>
      <c r="D13" s="62">
        <v>962</v>
      </c>
      <c r="E13" s="62">
        <v>22</v>
      </c>
      <c r="F13" s="62">
        <v>531</v>
      </c>
      <c r="G13" s="62">
        <v>60420</v>
      </c>
      <c r="H13" s="63">
        <v>73.540000000000006</v>
      </c>
      <c r="I13" s="63">
        <v>78.94</v>
      </c>
      <c r="J13" s="63">
        <v>67.900000000000006</v>
      </c>
    </row>
    <row r="14" spans="1:10" ht="15" x14ac:dyDescent="0.3">
      <c r="A14" s="61">
        <v>10</v>
      </c>
      <c r="B14" s="61" t="s">
        <v>301</v>
      </c>
      <c r="C14" s="62">
        <v>35289</v>
      </c>
      <c r="D14" s="62">
        <v>891</v>
      </c>
      <c r="E14" s="62">
        <v>5</v>
      </c>
      <c r="F14" s="62">
        <v>124</v>
      </c>
      <c r="G14" s="62">
        <v>26094</v>
      </c>
      <c r="H14" s="63">
        <v>59.94</v>
      </c>
      <c r="I14" s="63">
        <v>64.09</v>
      </c>
      <c r="J14" s="62">
        <v>55.22</v>
      </c>
    </row>
    <row r="15" spans="1:10" ht="15" x14ac:dyDescent="0.3">
      <c r="A15" s="61">
        <v>11</v>
      </c>
      <c r="B15" s="61" t="s">
        <v>302</v>
      </c>
      <c r="C15" s="62">
        <v>7948</v>
      </c>
      <c r="D15" s="62">
        <v>808</v>
      </c>
      <c r="E15" s="62">
        <v>4</v>
      </c>
      <c r="F15" s="62">
        <v>50759</v>
      </c>
      <c r="G15" s="62">
        <v>4827</v>
      </c>
      <c r="H15" s="63">
        <v>64.8</v>
      </c>
      <c r="I15" s="62">
        <v>69.39</v>
      </c>
      <c r="J15" s="64">
        <v>59.1</v>
      </c>
    </row>
    <row r="16" spans="1:10" ht="15" x14ac:dyDescent="0.3">
      <c r="A16" s="61">
        <v>12</v>
      </c>
      <c r="B16" s="61" t="s">
        <v>303</v>
      </c>
      <c r="C16" s="62">
        <v>53986</v>
      </c>
      <c r="D16" s="62">
        <v>919</v>
      </c>
      <c r="E16" s="62">
        <v>13</v>
      </c>
      <c r="F16" s="62">
        <v>448</v>
      </c>
      <c r="G16" s="62">
        <v>22005</v>
      </c>
      <c r="H16" s="63">
        <v>70.38</v>
      </c>
      <c r="I16" s="63">
        <v>82.4</v>
      </c>
      <c r="J16" s="63">
        <v>70.099999999999994</v>
      </c>
    </row>
    <row r="17" spans="1:10" ht="15" x14ac:dyDescent="0.3">
      <c r="A17" s="61">
        <v>13</v>
      </c>
      <c r="B17" s="61" t="s">
        <v>304</v>
      </c>
      <c r="C17" s="62">
        <v>145538</v>
      </c>
      <c r="D17" s="62">
        <v>901</v>
      </c>
      <c r="E17" s="62">
        <v>13</v>
      </c>
      <c r="F17" s="62">
        <v>1796</v>
      </c>
      <c r="G17" s="62">
        <v>40552</v>
      </c>
      <c r="H17" s="63">
        <v>69.88</v>
      </c>
      <c r="I17" s="63">
        <v>77.25</v>
      </c>
      <c r="J17" s="64">
        <v>61.62</v>
      </c>
    </row>
    <row r="18" spans="1:10" ht="15" x14ac:dyDescent="0.3">
      <c r="A18" s="61">
        <v>14</v>
      </c>
      <c r="B18" s="61" t="s">
        <v>305</v>
      </c>
      <c r="C18" s="62">
        <v>21089</v>
      </c>
      <c r="D18" s="62">
        <v>805</v>
      </c>
      <c r="E18" s="62">
        <v>3</v>
      </c>
      <c r="F18" s="62">
        <v>19</v>
      </c>
      <c r="G18" s="62">
        <v>14249</v>
      </c>
      <c r="H18" s="63">
        <v>59.4</v>
      </c>
      <c r="I18" s="63">
        <v>69.540000000000006</v>
      </c>
      <c r="J18" s="62">
        <v>46.39</v>
      </c>
    </row>
    <row r="19" spans="1:10" ht="15" x14ac:dyDescent="0.3">
      <c r="A19" s="61">
        <v>15</v>
      </c>
      <c r="B19" s="61" t="s">
        <v>306</v>
      </c>
      <c r="C19" s="62">
        <v>147951</v>
      </c>
      <c r="D19" s="62">
        <v>914</v>
      </c>
      <c r="E19" s="62">
        <v>27</v>
      </c>
      <c r="F19" s="62">
        <v>372</v>
      </c>
      <c r="G19" s="62">
        <v>45351</v>
      </c>
      <c r="H19" s="63">
        <v>61.9</v>
      </c>
      <c r="I19" s="63">
        <v>70.8</v>
      </c>
      <c r="J19" s="62">
        <v>52.08</v>
      </c>
    </row>
    <row r="20" spans="1:10" ht="15" x14ac:dyDescent="0.3">
      <c r="A20" s="61">
        <v>16</v>
      </c>
      <c r="B20" s="61" t="s">
        <v>307</v>
      </c>
      <c r="C20" s="62">
        <v>111997</v>
      </c>
      <c r="D20" s="62">
        <v>931</v>
      </c>
      <c r="E20" s="62">
        <v>43</v>
      </c>
      <c r="F20" s="62">
        <v>170</v>
      </c>
      <c r="G20" s="62">
        <v>83940</v>
      </c>
      <c r="H20" s="63">
        <v>52.23</v>
      </c>
      <c r="I20" s="63">
        <v>61.87</v>
      </c>
      <c r="J20" s="62">
        <v>41.83</v>
      </c>
    </row>
    <row r="21" spans="1:10" ht="15" x14ac:dyDescent="0.3">
      <c r="A21" s="65"/>
      <c r="B21" s="66" t="s">
        <v>308</v>
      </c>
      <c r="C21" s="65">
        <v>1382611</v>
      </c>
      <c r="D21" s="65">
        <v>938</v>
      </c>
      <c r="E21" s="65">
        <v>17</v>
      </c>
      <c r="F21" s="65">
        <v>56888</v>
      </c>
      <c r="G21" s="65">
        <v>705158</v>
      </c>
      <c r="H21" s="67">
        <v>66.95</v>
      </c>
      <c r="I21" s="67">
        <v>73.69</v>
      </c>
      <c r="J21" s="65">
        <v>59.57</v>
      </c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J3"/>
  </mergeCells>
  <printOptions gridLines="1"/>
  <pageMargins left="0.54" right="0.25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L29"/>
  <sheetViews>
    <sheetView workbookViewId="0">
      <selection sqref="A1:L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6.88671875" style="273" customWidth="1"/>
    <col min="4" max="4" width="9.33203125" style="46" bestFit="1" customWidth="1"/>
    <col min="5" max="5" width="5.6640625" style="273" customWidth="1"/>
    <col min="6" max="6" width="7.33203125" style="46" customWidth="1"/>
    <col min="7" max="7" width="6.109375" style="273" customWidth="1"/>
    <col min="8" max="8" width="7.44140625" style="46" customWidth="1"/>
    <col min="9" max="9" width="5.88671875" style="273" customWidth="1"/>
    <col min="10" max="10" width="6.44140625" style="46" customWidth="1"/>
    <col min="11" max="11" width="7" style="273" customWidth="1"/>
    <col min="12" max="12" width="9.109375" style="46"/>
  </cols>
  <sheetData>
    <row r="1" spans="1:12" ht="21" x14ac:dyDescent="0.4">
      <c r="A1" s="583">
        <v>19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5"/>
    </row>
    <row r="2" spans="1:12" ht="25.8" x14ac:dyDescent="0.5">
      <c r="A2" s="543" t="s">
        <v>814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5"/>
    </row>
    <row r="3" spans="1:12" ht="18" x14ac:dyDescent="0.35">
      <c r="A3" s="645" t="s">
        <v>83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7"/>
    </row>
    <row r="4" spans="1:12" ht="15" customHeight="1" x14ac:dyDescent="0.3">
      <c r="A4" s="393" t="s">
        <v>0</v>
      </c>
      <c r="B4" s="393" t="s">
        <v>84</v>
      </c>
      <c r="C4" s="617" t="s">
        <v>879</v>
      </c>
      <c r="D4" s="616"/>
      <c r="E4" s="615" t="s">
        <v>880</v>
      </c>
      <c r="F4" s="616"/>
      <c r="G4" s="615" t="s">
        <v>881</v>
      </c>
      <c r="H4" s="616"/>
      <c r="I4" s="615" t="s">
        <v>2</v>
      </c>
      <c r="J4" s="617"/>
      <c r="K4" s="618" t="s">
        <v>631</v>
      </c>
      <c r="L4" s="618"/>
    </row>
    <row r="5" spans="1:12" s="417" customFormat="1" x14ac:dyDescent="0.3">
      <c r="A5" s="416"/>
      <c r="B5" s="416"/>
      <c r="C5" s="447" t="s">
        <v>180</v>
      </c>
      <c r="D5" s="72" t="s">
        <v>209</v>
      </c>
      <c r="E5" s="435" t="s">
        <v>180</v>
      </c>
      <c r="F5" s="72" t="s">
        <v>209</v>
      </c>
      <c r="G5" s="435" t="s">
        <v>180</v>
      </c>
      <c r="H5" s="72" t="s">
        <v>209</v>
      </c>
      <c r="I5" s="435" t="s">
        <v>180</v>
      </c>
      <c r="J5" s="72" t="s">
        <v>209</v>
      </c>
      <c r="K5" s="435" t="s">
        <v>180</v>
      </c>
      <c r="L5" s="72" t="s">
        <v>209</v>
      </c>
    </row>
    <row r="6" spans="1:12" x14ac:dyDescent="0.3">
      <c r="A6" s="5">
        <v>1</v>
      </c>
      <c r="B6" s="5" t="s">
        <v>96</v>
      </c>
      <c r="C6" s="434">
        <v>49</v>
      </c>
      <c r="D6" s="44">
        <v>13.02</v>
      </c>
      <c r="E6" s="434">
        <v>0</v>
      </c>
      <c r="F6" s="44">
        <v>0</v>
      </c>
      <c r="G6" s="434">
        <v>0</v>
      </c>
      <c r="H6" s="44">
        <v>0</v>
      </c>
      <c r="I6" s="434">
        <v>0</v>
      </c>
      <c r="J6" s="442">
        <v>0</v>
      </c>
      <c r="K6" s="124">
        <f>C6+E6+G6+I6</f>
        <v>49</v>
      </c>
      <c r="L6" s="57">
        <f>D6+F6+H6+J6</f>
        <v>13.02</v>
      </c>
    </row>
    <row r="7" spans="1:12" x14ac:dyDescent="0.3">
      <c r="A7" s="5">
        <v>2</v>
      </c>
      <c r="B7" s="5" t="s">
        <v>97</v>
      </c>
      <c r="C7" s="434">
        <v>363</v>
      </c>
      <c r="D7" s="44">
        <v>137.53</v>
      </c>
      <c r="E7" s="434">
        <v>33</v>
      </c>
      <c r="F7" s="44">
        <v>4.49</v>
      </c>
      <c r="G7" s="434">
        <v>0</v>
      </c>
      <c r="H7" s="44">
        <v>0</v>
      </c>
      <c r="I7" s="434">
        <v>0</v>
      </c>
      <c r="J7" s="442">
        <v>0</v>
      </c>
      <c r="K7" s="124">
        <f t="shared" ref="K7:L29" si="0">C7+E7+G7+I7</f>
        <v>396</v>
      </c>
      <c r="L7" s="57">
        <f t="shared" si="0"/>
        <v>142.02000000000001</v>
      </c>
    </row>
    <row r="8" spans="1:12" x14ac:dyDescent="0.3">
      <c r="A8" s="5">
        <v>3</v>
      </c>
      <c r="B8" s="5" t="s">
        <v>98</v>
      </c>
      <c r="C8" s="434">
        <v>6</v>
      </c>
      <c r="D8" s="44">
        <v>2.1</v>
      </c>
      <c r="E8" s="434">
        <v>0</v>
      </c>
      <c r="F8" s="44">
        <v>0</v>
      </c>
      <c r="G8" s="434">
        <v>0</v>
      </c>
      <c r="H8" s="44">
        <v>0</v>
      </c>
      <c r="I8" s="434">
        <v>0</v>
      </c>
      <c r="J8" s="442">
        <v>0</v>
      </c>
      <c r="K8" s="124">
        <f t="shared" si="0"/>
        <v>6</v>
      </c>
      <c r="L8" s="57">
        <f t="shared" si="0"/>
        <v>2.1</v>
      </c>
    </row>
    <row r="9" spans="1:12" x14ac:dyDescent="0.3">
      <c r="A9" s="5">
        <v>4</v>
      </c>
      <c r="B9" s="5" t="s">
        <v>99</v>
      </c>
      <c r="C9" s="434">
        <v>3</v>
      </c>
      <c r="D9" s="44">
        <v>1.24</v>
      </c>
      <c r="E9" s="434">
        <v>0</v>
      </c>
      <c r="F9" s="44">
        <v>0</v>
      </c>
      <c r="G9" s="434">
        <v>0</v>
      </c>
      <c r="H9" s="44">
        <v>0</v>
      </c>
      <c r="I9" s="434">
        <v>0</v>
      </c>
      <c r="J9" s="442">
        <v>0</v>
      </c>
      <c r="K9" s="124">
        <f t="shared" si="0"/>
        <v>3</v>
      </c>
      <c r="L9" s="57">
        <f t="shared" si="0"/>
        <v>1.24</v>
      </c>
    </row>
    <row r="10" spans="1:12" x14ac:dyDescent="0.3">
      <c r="A10" s="5">
        <v>5</v>
      </c>
      <c r="B10" s="5" t="s">
        <v>100</v>
      </c>
      <c r="C10" s="434">
        <v>48</v>
      </c>
      <c r="D10" s="44">
        <v>24.5</v>
      </c>
      <c r="E10" s="434">
        <v>25</v>
      </c>
      <c r="F10" s="44">
        <v>18.98</v>
      </c>
      <c r="G10" s="434">
        <v>0</v>
      </c>
      <c r="H10" s="44">
        <v>0</v>
      </c>
      <c r="I10" s="434">
        <v>0</v>
      </c>
      <c r="J10" s="442">
        <v>0</v>
      </c>
      <c r="K10" s="124">
        <f t="shared" si="0"/>
        <v>73</v>
      </c>
      <c r="L10" s="57">
        <f t="shared" si="0"/>
        <v>43.480000000000004</v>
      </c>
    </row>
    <row r="11" spans="1:12" x14ac:dyDescent="0.3">
      <c r="A11" s="5">
        <v>6</v>
      </c>
      <c r="B11" s="5" t="s">
        <v>101</v>
      </c>
      <c r="C11" s="434">
        <v>4.9249999999999998</v>
      </c>
      <c r="D11" s="44">
        <v>3.3020000000000005</v>
      </c>
      <c r="E11" s="434">
        <v>0.47499999999999998</v>
      </c>
      <c r="F11" s="44">
        <v>2.4809999999999999</v>
      </c>
      <c r="G11" s="434">
        <v>0</v>
      </c>
      <c r="H11" s="44">
        <v>0</v>
      </c>
      <c r="I11" s="434">
        <v>0</v>
      </c>
      <c r="J11" s="442">
        <v>0</v>
      </c>
      <c r="K11" s="124">
        <f t="shared" si="0"/>
        <v>5.3999999999999995</v>
      </c>
      <c r="L11" s="57">
        <f t="shared" si="0"/>
        <v>5.7830000000000004</v>
      </c>
    </row>
    <row r="12" spans="1:12" x14ac:dyDescent="0.3">
      <c r="A12" s="5">
        <v>7</v>
      </c>
      <c r="B12" s="5" t="s">
        <v>102</v>
      </c>
      <c r="C12" s="434">
        <v>47</v>
      </c>
      <c r="D12" s="44">
        <v>28.27</v>
      </c>
      <c r="E12" s="434">
        <v>0</v>
      </c>
      <c r="F12" s="44">
        <v>0</v>
      </c>
      <c r="G12" s="434">
        <v>0</v>
      </c>
      <c r="H12" s="44">
        <v>0</v>
      </c>
      <c r="I12" s="434">
        <v>0</v>
      </c>
      <c r="J12" s="442">
        <v>0</v>
      </c>
      <c r="K12" s="124">
        <f t="shared" si="0"/>
        <v>47</v>
      </c>
      <c r="L12" s="57">
        <f t="shared" si="0"/>
        <v>28.27</v>
      </c>
    </row>
    <row r="13" spans="1:12" x14ac:dyDescent="0.3">
      <c r="A13" s="5">
        <v>8</v>
      </c>
      <c r="B13" s="5" t="s">
        <v>103</v>
      </c>
      <c r="C13" s="434">
        <v>0</v>
      </c>
      <c r="D13" s="44">
        <v>0</v>
      </c>
      <c r="E13" s="434">
        <v>0</v>
      </c>
      <c r="F13" s="44">
        <v>0</v>
      </c>
      <c r="G13" s="434">
        <v>0</v>
      </c>
      <c r="H13" s="44">
        <v>0</v>
      </c>
      <c r="I13" s="434">
        <v>0</v>
      </c>
      <c r="J13" s="442">
        <v>0</v>
      </c>
      <c r="K13" s="124">
        <f t="shared" si="0"/>
        <v>0</v>
      </c>
      <c r="L13" s="57">
        <f t="shared" si="0"/>
        <v>0</v>
      </c>
    </row>
    <row r="14" spans="1:12" x14ac:dyDescent="0.3">
      <c r="A14" s="5">
        <v>9</v>
      </c>
      <c r="B14" s="5" t="s">
        <v>104</v>
      </c>
      <c r="C14" s="434">
        <v>976</v>
      </c>
      <c r="D14" s="44">
        <v>579.33000000000004</v>
      </c>
      <c r="E14" s="434">
        <v>5</v>
      </c>
      <c r="F14" s="44">
        <v>7.06</v>
      </c>
      <c r="G14" s="434">
        <v>0</v>
      </c>
      <c r="H14" s="44">
        <v>0</v>
      </c>
      <c r="I14" s="434">
        <v>0</v>
      </c>
      <c r="J14" s="442">
        <v>0</v>
      </c>
      <c r="K14" s="124">
        <f t="shared" si="0"/>
        <v>981</v>
      </c>
      <c r="L14" s="57">
        <f t="shared" si="0"/>
        <v>586.39</v>
      </c>
    </row>
    <row r="15" spans="1:12" x14ac:dyDescent="0.3">
      <c r="A15" s="5">
        <v>10</v>
      </c>
      <c r="B15" s="5" t="s">
        <v>105</v>
      </c>
      <c r="C15" s="434">
        <v>132</v>
      </c>
      <c r="D15" s="44">
        <v>55.81</v>
      </c>
      <c r="E15" s="434">
        <v>42</v>
      </c>
      <c r="F15" s="44">
        <v>22.51</v>
      </c>
      <c r="G15" s="434">
        <v>0</v>
      </c>
      <c r="H15" s="44">
        <v>0</v>
      </c>
      <c r="I15" s="434">
        <v>0</v>
      </c>
      <c r="J15" s="442">
        <v>0</v>
      </c>
      <c r="K15" s="124">
        <f t="shared" si="0"/>
        <v>174</v>
      </c>
      <c r="L15" s="57">
        <f t="shared" si="0"/>
        <v>78.320000000000007</v>
      </c>
    </row>
    <row r="16" spans="1:12" x14ac:dyDescent="0.3">
      <c r="A16" s="5">
        <v>11</v>
      </c>
      <c r="B16" s="5" t="s">
        <v>106</v>
      </c>
      <c r="C16" s="434">
        <v>186</v>
      </c>
      <c r="D16" s="44">
        <v>97.48</v>
      </c>
      <c r="E16" s="434">
        <v>0</v>
      </c>
      <c r="F16" s="44">
        <v>0</v>
      </c>
      <c r="G16" s="434">
        <v>0</v>
      </c>
      <c r="H16" s="44">
        <v>0</v>
      </c>
      <c r="I16" s="434">
        <v>0</v>
      </c>
      <c r="J16" s="442">
        <v>0</v>
      </c>
      <c r="K16" s="124">
        <f t="shared" si="0"/>
        <v>186</v>
      </c>
      <c r="L16" s="57">
        <f t="shared" si="0"/>
        <v>97.48</v>
      </c>
    </row>
    <row r="17" spans="1:12" x14ac:dyDescent="0.3">
      <c r="A17" s="5">
        <v>12</v>
      </c>
      <c r="B17" s="5" t="s">
        <v>107</v>
      </c>
      <c r="C17" s="434">
        <v>192.07499999999999</v>
      </c>
      <c r="D17" s="44">
        <v>128.77800000000002</v>
      </c>
      <c r="E17" s="434">
        <v>18.524999999999999</v>
      </c>
      <c r="F17" s="44">
        <v>96.759</v>
      </c>
      <c r="G17" s="434">
        <v>0</v>
      </c>
      <c r="H17" s="44">
        <v>0</v>
      </c>
      <c r="I17" s="434">
        <v>0</v>
      </c>
      <c r="J17" s="442">
        <v>0</v>
      </c>
      <c r="K17" s="124">
        <f t="shared" si="0"/>
        <v>210.6</v>
      </c>
      <c r="L17" s="57">
        <f t="shared" si="0"/>
        <v>225.53700000000003</v>
      </c>
    </row>
    <row r="18" spans="1:12" x14ac:dyDescent="0.3">
      <c r="A18" s="5">
        <v>13</v>
      </c>
      <c r="B18" s="5" t="s">
        <v>108</v>
      </c>
      <c r="C18" s="434">
        <v>130</v>
      </c>
      <c r="D18" s="44">
        <v>66.33</v>
      </c>
      <c r="E18" s="434">
        <v>8</v>
      </c>
      <c r="F18" s="44">
        <v>18.510000000000002</v>
      </c>
      <c r="G18" s="434">
        <v>0</v>
      </c>
      <c r="H18" s="44">
        <v>0</v>
      </c>
      <c r="I18" s="434">
        <v>0</v>
      </c>
      <c r="J18" s="442">
        <v>0</v>
      </c>
      <c r="K18" s="124">
        <f t="shared" si="0"/>
        <v>138</v>
      </c>
      <c r="L18" s="57">
        <f t="shared" si="0"/>
        <v>84.84</v>
      </c>
    </row>
    <row r="19" spans="1:12" x14ac:dyDescent="0.3">
      <c r="A19" s="5">
        <v>14</v>
      </c>
      <c r="B19" s="5" t="s">
        <v>109</v>
      </c>
      <c r="C19" s="434">
        <v>115</v>
      </c>
      <c r="D19" s="44">
        <v>47.92</v>
      </c>
      <c r="E19" s="434">
        <v>3</v>
      </c>
      <c r="F19" s="44">
        <v>45.06</v>
      </c>
      <c r="G19" s="434">
        <v>0</v>
      </c>
      <c r="H19" s="44">
        <v>0</v>
      </c>
      <c r="I19" s="434">
        <v>0</v>
      </c>
      <c r="J19" s="442">
        <v>0</v>
      </c>
      <c r="K19" s="124">
        <f t="shared" si="0"/>
        <v>118</v>
      </c>
      <c r="L19" s="57">
        <f t="shared" si="0"/>
        <v>92.98</v>
      </c>
    </row>
    <row r="20" spans="1:12" x14ac:dyDescent="0.3">
      <c r="A20" s="5">
        <v>15</v>
      </c>
      <c r="B20" s="5" t="s">
        <v>110</v>
      </c>
      <c r="C20" s="434">
        <v>3046</v>
      </c>
      <c r="D20" s="44">
        <v>1935.22</v>
      </c>
      <c r="E20" s="434">
        <v>172</v>
      </c>
      <c r="F20" s="44">
        <v>242.76</v>
      </c>
      <c r="G20" s="434">
        <v>0</v>
      </c>
      <c r="H20" s="44">
        <v>0</v>
      </c>
      <c r="I20" s="434">
        <v>3</v>
      </c>
      <c r="J20" s="442">
        <v>26.27</v>
      </c>
      <c r="K20" s="124">
        <f t="shared" si="0"/>
        <v>3221</v>
      </c>
      <c r="L20" s="57">
        <f t="shared" si="0"/>
        <v>2204.25</v>
      </c>
    </row>
    <row r="21" spans="1:12" x14ac:dyDescent="0.3">
      <c r="A21" s="5">
        <v>16</v>
      </c>
      <c r="B21" s="5" t="s">
        <v>111</v>
      </c>
      <c r="C21" s="434">
        <v>0</v>
      </c>
      <c r="D21" s="44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2">
        <v>0</v>
      </c>
      <c r="K21" s="124">
        <f t="shared" si="0"/>
        <v>0</v>
      </c>
      <c r="L21" s="57">
        <f t="shared" si="0"/>
        <v>0</v>
      </c>
    </row>
    <row r="22" spans="1:12" x14ac:dyDescent="0.3">
      <c r="A22" s="5">
        <v>17</v>
      </c>
      <c r="B22" s="5" t="s">
        <v>112</v>
      </c>
      <c r="C22" s="434">
        <v>5</v>
      </c>
      <c r="D22" s="44">
        <v>6.11</v>
      </c>
      <c r="E22" s="434">
        <v>0</v>
      </c>
      <c r="F22" s="44">
        <v>0</v>
      </c>
      <c r="G22" s="434">
        <v>0</v>
      </c>
      <c r="H22" s="44">
        <v>0</v>
      </c>
      <c r="I22" s="434">
        <v>0</v>
      </c>
      <c r="J22" s="442">
        <v>0</v>
      </c>
      <c r="K22" s="124">
        <f t="shared" si="0"/>
        <v>5</v>
      </c>
      <c r="L22" s="57">
        <f t="shared" si="0"/>
        <v>6.11</v>
      </c>
    </row>
    <row r="23" spans="1:12" x14ac:dyDescent="0.3">
      <c r="A23" s="5">
        <v>18</v>
      </c>
      <c r="B23" s="5" t="s">
        <v>113</v>
      </c>
      <c r="C23" s="434">
        <v>1</v>
      </c>
      <c r="D23" s="44">
        <v>0.66</v>
      </c>
      <c r="E23" s="434">
        <v>1</v>
      </c>
      <c r="F23" s="44">
        <v>0.17</v>
      </c>
      <c r="G23" s="434">
        <v>0</v>
      </c>
      <c r="H23" s="44">
        <v>0</v>
      </c>
      <c r="I23" s="434">
        <v>0</v>
      </c>
      <c r="J23" s="442">
        <v>0</v>
      </c>
      <c r="K23" s="124">
        <f t="shared" si="0"/>
        <v>2</v>
      </c>
      <c r="L23" s="57">
        <f t="shared" si="0"/>
        <v>0.83000000000000007</v>
      </c>
    </row>
    <row r="24" spans="1:12" x14ac:dyDescent="0.3">
      <c r="A24" s="5">
        <v>19</v>
      </c>
      <c r="B24" s="5" t="s">
        <v>114</v>
      </c>
      <c r="C24" s="434">
        <v>149</v>
      </c>
      <c r="D24" s="44">
        <v>46.27</v>
      </c>
      <c r="E24" s="434">
        <v>11</v>
      </c>
      <c r="F24" s="44">
        <v>1.17</v>
      </c>
      <c r="G24" s="434">
        <v>0</v>
      </c>
      <c r="H24" s="44">
        <v>0</v>
      </c>
      <c r="I24" s="434">
        <v>0</v>
      </c>
      <c r="J24" s="442">
        <v>0</v>
      </c>
      <c r="K24" s="124">
        <f t="shared" si="0"/>
        <v>160</v>
      </c>
      <c r="L24" s="57">
        <f t="shared" si="0"/>
        <v>47.440000000000005</v>
      </c>
    </row>
    <row r="25" spans="1:12" x14ac:dyDescent="0.3">
      <c r="A25" s="5">
        <v>20</v>
      </c>
      <c r="B25" s="5" t="s">
        <v>115</v>
      </c>
      <c r="C25" s="434">
        <v>0</v>
      </c>
      <c r="D25" s="44">
        <v>0</v>
      </c>
      <c r="E25" s="434">
        <v>5</v>
      </c>
      <c r="F25" s="44">
        <v>0.87</v>
      </c>
      <c r="G25" s="434">
        <v>0</v>
      </c>
      <c r="H25" s="44">
        <v>0</v>
      </c>
      <c r="I25" s="434">
        <v>0</v>
      </c>
      <c r="J25" s="442">
        <v>0</v>
      </c>
      <c r="K25" s="124">
        <f t="shared" si="0"/>
        <v>5</v>
      </c>
      <c r="L25" s="57">
        <f t="shared" si="0"/>
        <v>0.87</v>
      </c>
    </row>
    <row r="26" spans="1:12" x14ac:dyDescent="0.3">
      <c r="A26" s="5">
        <v>21</v>
      </c>
      <c r="B26" s="5" t="s">
        <v>116</v>
      </c>
      <c r="C26" s="434">
        <v>19</v>
      </c>
      <c r="D26" s="44">
        <v>10.9</v>
      </c>
      <c r="E26" s="434">
        <v>7</v>
      </c>
      <c r="F26" s="44">
        <v>5.23</v>
      </c>
      <c r="G26" s="434">
        <v>0</v>
      </c>
      <c r="H26" s="44">
        <v>0</v>
      </c>
      <c r="I26" s="434">
        <v>0</v>
      </c>
      <c r="J26" s="442">
        <v>0</v>
      </c>
      <c r="K26" s="124">
        <f t="shared" si="0"/>
        <v>26</v>
      </c>
      <c r="L26" s="57">
        <f t="shared" si="0"/>
        <v>16.130000000000003</v>
      </c>
    </row>
    <row r="27" spans="1:12" x14ac:dyDescent="0.3">
      <c r="A27" s="5">
        <v>22</v>
      </c>
      <c r="B27" s="5" t="s">
        <v>117</v>
      </c>
      <c r="C27" s="434">
        <v>94</v>
      </c>
      <c r="D27" s="44">
        <v>36.86</v>
      </c>
      <c r="E27" s="434">
        <v>24</v>
      </c>
      <c r="F27" s="44">
        <v>12.93</v>
      </c>
      <c r="G27" s="434">
        <v>0</v>
      </c>
      <c r="H27" s="44">
        <v>0</v>
      </c>
      <c r="I27" s="434">
        <v>0</v>
      </c>
      <c r="J27" s="442">
        <v>0</v>
      </c>
      <c r="K27" s="124">
        <f t="shared" si="0"/>
        <v>118</v>
      </c>
      <c r="L27" s="57">
        <f t="shared" si="0"/>
        <v>49.79</v>
      </c>
    </row>
    <row r="28" spans="1:12" x14ac:dyDescent="0.3">
      <c r="A28" s="5">
        <v>23</v>
      </c>
      <c r="B28" s="5" t="s">
        <v>118</v>
      </c>
      <c r="C28" s="434">
        <v>479</v>
      </c>
      <c r="D28" s="44">
        <v>277.64000000000004</v>
      </c>
      <c r="E28" s="434">
        <v>49</v>
      </c>
      <c r="F28" s="44">
        <v>62.25</v>
      </c>
      <c r="G28" s="434">
        <v>0</v>
      </c>
      <c r="H28" s="44">
        <v>0</v>
      </c>
      <c r="I28" s="434">
        <v>0</v>
      </c>
      <c r="J28" s="442">
        <v>0</v>
      </c>
      <c r="K28" s="124">
        <f t="shared" si="0"/>
        <v>528</v>
      </c>
      <c r="L28" s="57">
        <f t="shared" si="0"/>
        <v>339.89000000000004</v>
      </c>
    </row>
    <row r="29" spans="1:12" x14ac:dyDescent="0.3">
      <c r="A29" s="6" t="s">
        <v>28</v>
      </c>
      <c r="B29" s="6" t="s">
        <v>16</v>
      </c>
      <c r="C29" s="436">
        <f>SUM(C6:C28)</f>
        <v>6045</v>
      </c>
      <c r="D29" s="45">
        <f t="shared" ref="D29:J29" si="1">SUM(D6:D28)</f>
        <v>3499.27</v>
      </c>
      <c r="E29" s="436">
        <f t="shared" si="1"/>
        <v>404</v>
      </c>
      <c r="F29" s="45">
        <f t="shared" si="1"/>
        <v>541.23</v>
      </c>
      <c r="G29" s="436">
        <f t="shared" si="1"/>
        <v>0</v>
      </c>
      <c r="H29" s="45">
        <f t="shared" si="1"/>
        <v>0</v>
      </c>
      <c r="I29" s="436">
        <f t="shared" si="1"/>
        <v>3</v>
      </c>
      <c r="J29" s="443">
        <f t="shared" si="1"/>
        <v>26.27</v>
      </c>
      <c r="K29" s="126">
        <f t="shared" si="0"/>
        <v>6452</v>
      </c>
      <c r="L29" s="58">
        <f t="shared" si="0"/>
        <v>4066.77</v>
      </c>
    </row>
  </sheetData>
  <mergeCells count="8">
    <mergeCell ref="A2:L2"/>
    <mergeCell ref="A3:L3"/>
    <mergeCell ref="A1:L1"/>
    <mergeCell ref="C4:D4"/>
    <mergeCell ref="E4:F4"/>
    <mergeCell ref="G4:H4"/>
    <mergeCell ref="I4:J4"/>
    <mergeCell ref="K4:L4"/>
  </mergeCells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N31"/>
  <sheetViews>
    <sheetView workbookViewId="0">
      <selection sqref="A1:N1"/>
    </sheetView>
  </sheetViews>
  <sheetFormatPr defaultRowHeight="14.4" x14ac:dyDescent="0.3"/>
  <cols>
    <col min="1" max="1" width="7.109375" customWidth="1"/>
    <col min="2" max="2" width="7.44140625" customWidth="1"/>
    <col min="3" max="3" width="5.88671875" style="273" customWidth="1"/>
    <col min="4" max="4" width="9" style="46" customWidth="1"/>
    <col min="5" max="5" width="6.109375" style="273" customWidth="1"/>
    <col min="6" max="6" width="8.33203125" style="46" customWidth="1"/>
    <col min="7" max="7" width="4.5546875" style="273" customWidth="1"/>
    <col min="8" max="8" width="6.5546875" style="46" customWidth="1"/>
    <col min="9" max="9" width="5.44140625" style="273" customWidth="1"/>
    <col min="10" max="10" width="6.5546875" style="46" customWidth="1"/>
    <col min="11" max="11" width="5" style="273" customWidth="1"/>
    <col min="12" max="12" width="6.5546875" style="46" customWidth="1"/>
    <col min="13" max="13" width="6.6640625" style="273" customWidth="1"/>
    <col min="14" max="14" width="8.5546875" style="46" customWidth="1"/>
  </cols>
  <sheetData>
    <row r="1" spans="1:14" ht="23.25" customHeight="1" x14ac:dyDescent="0.35">
      <c r="A1" s="601">
        <v>20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3"/>
    </row>
    <row r="2" spans="1:14" ht="79.5" customHeight="1" x14ac:dyDescent="0.5">
      <c r="A2" s="543" t="s">
        <v>735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1:14" ht="26.25" customHeight="1" x14ac:dyDescent="0.5">
      <c r="A3" s="543" t="s">
        <v>33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5"/>
    </row>
    <row r="4" spans="1:14" ht="42.75" customHeight="1" x14ac:dyDescent="0.3">
      <c r="A4" s="650" t="s">
        <v>0</v>
      </c>
      <c r="B4" s="652" t="s">
        <v>1</v>
      </c>
      <c r="C4" s="648" t="s">
        <v>273</v>
      </c>
      <c r="D4" s="654"/>
      <c r="E4" s="648" t="s">
        <v>272</v>
      </c>
      <c r="F4" s="654"/>
      <c r="G4" s="648" t="s">
        <v>271</v>
      </c>
      <c r="H4" s="654"/>
      <c r="I4" s="648" t="s">
        <v>270</v>
      </c>
      <c r="J4" s="654"/>
      <c r="K4" s="648" t="s">
        <v>269</v>
      </c>
      <c r="L4" s="649"/>
      <c r="M4" s="627" t="s">
        <v>268</v>
      </c>
      <c r="N4" s="628"/>
    </row>
    <row r="5" spans="1:14" s="16" customFormat="1" x14ac:dyDescent="0.3">
      <c r="A5" s="651"/>
      <c r="B5" s="653"/>
      <c r="C5" s="448" t="s">
        <v>267</v>
      </c>
      <c r="D5" s="227" t="s">
        <v>182</v>
      </c>
      <c r="E5" s="448" t="s">
        <v>267</v>
      </c>
      <c r="F5" s="227" t="s">
        <v>182</v>
      </c>
      <c r="G5" s="448" t="s">
        <v>267</v>
      </c>
      <c r="H5" s="227" t="s">
        <v>182</v>
      </c>
      <c r="I5" s="448" t="s">
        <v>267</v>
      </c>
      <c r="J5" s="227" t="s">
        <v>182</v>
      </c>
      <c r="K5" s="448" t="s">
        <v>267</v>
      </c>
      <c r="L5" s="227" t="s">
        <v>182</v>
      </c>
      <c r="M5" s="448" t="s">
        <v>267</v>
      </c>
      <c r="N5" s="228" t="s">
        <v>182</v>
      </c>
    </row>
    <row r="6" spans="1:14" x14ac:dyDescent="0.3">
      <c r="A6" s="15">
        <v>1</v>
      </c>
      <c r="B6" s="15" t="s">
        <v>3</v>
      </c>
      <c r="C6" s="449">
        <v>127</v>
      </c>
      <c r="D6" s="78">
        <v>661.65</v>
      </c>
      <c r="E6" s="449">
        <v>58</v>
      </c>
      <c r="F6" s="78">
        <v>74.569999999999993</v>
      </c>
      <c r="G6" s="449">
        <v>0</v>
      </c>
      <c r="H6" s="78">
        <v>0</v>
      </c>
      <c r="I6" s="449">
        <v>0</v>
      </c>
      <c r="J6" s="78">
        <v>0</v>
      </c>
      <c r="K6" s="449">
        <v>0</v>
      </c>
      <c r="L6" s="79">
        <v>0</v>
      </c>
      <c r="M6" s="445">
        <f>C6+E6+G6+I6+K6</f>
        <v>185</v>
      </c>
      <c r="N6" s="245">
        <f>D6+F6+H6+J6+L6</f>
        <v>736.22</v>
      </c>
    </row>
    <row r="7" spans="1:14" x14ac:dyDescent="0.3">
      <c r="A7" s="2">
        <v>2</v>
      </c>
      <c r="B7" s="2" t="s">
        <v>4</v>
      </c>
      <c r="C7" s="123">
        <v>0</v>
      </c>
      <c r="D7" s="53">
        <v>0</v>
      </c>
      <c r="E7" s="123">
        <v>0</v>
      </c>
      <c r="F7" s="53">
        <v>0</v>
      </c>
      <c r="G7" s="123">
        <v>0</v>
      </c>
      <c r="H7" s="53">
        <v>0</v>
      </c>
      <c r="I7" s="123">
        <v>0</v>
      </c>
      <c r="J7" s="53">
        <v>0</v>
      </c>
      <c r="K7" s="123">
        <v>0</v>
      </c>
      <c r="L7" s="55">
        <v>0</v>
      </c>
      <c r="M7" s="124">
        <f t="shared" ref="M7:M31" si="0">C7+E7+G7+I7+K7</f>
        <v>0</v>
      </c>
      <c r="N7" s="57">
        <f t="shared" ref="N7:N31" si="1">D7+F7+H7+J7+L7</f>
        <v>0</v>
      </c>
    </row>
    <row r="8" spans="1:14" x14ac:dyDescent="0.3">
      <c r="A8" s="2">
        <v>3</v>
      </c>
      <c r="B8" s="2" t="s">
        <v>5</v>
      </c>
      <c r="C8" s="123">
        <v>3</v>
      </c>
      <c r="D8" s="53">
        <v>3.73</v>
      </c>
      <c r="E8" s="123">
        <v>4</v>
      </c>
      <c r="F8" s="53">
        <v>27.34</v>
      </c>
      <c r="G8" s="123">
        <v>0</v>
      </c>
      <c r="H8" s="53">
        <v>0</v>
      </c>
      <c r="I8" s="123">
        <v>0</v>
      </c>
      <c r="J8" s="53">
        <v>0</v>
      </c>
      <c r="K8" s="123">
        <v>0</v>
      </c>
      <c r="L8" s="55">
        <v>0</v>
      </c>
      <c r="M8" s="124">
        <f t="shared" si="0"/>
        <v>7</v>
      </c>
      <c r="N8" s="57">
        <f t="shared" si="1"/>
        <v>31.07</v>
      </c>
    </row>
    <row r="9" spans="1:14" x14ac:dyDescent="0.3">
      <c r="A9" s="2">
        <v>4</v>
      </c>
      <c r="B9" s="2" t="s">
        <v>6</v>
      </c>
      <c r="C9" s="123">
        <v>335</v>
      </c>
      <c r="D9" s="53">
        <v>1256.1199999999999</v>
      </c>
      <c r="E9" s="123">
        <v>76</v>
      </c>
      <c r="F9" s="53">
        <v>1106.98</v>
      </c>
      <c r="G9" s="123">
        <v>4</v>
      </c>
      <c r="H9" s="53">
        <v>962.78</v>
      </c>
      <c r="I9" s="123">
        <v>0</v>
      </c>
      <c r="J9" s="53">
        <v>0</v>
      </c>
      <c r="K9" s="123">
        <v>6</v>
      </c>
      <c r="L9" s="55">
        <v>0.23</v>
      </c>
      <c r="M9" s="124">
        <f t="shared" si="0"/>
        <v>421</v>
      </c>
      <c r="N9" s="57">
        <f t="shared" si="1"/>
        <v>3326.11</v>
      </c>
    </row>
    <row r="10" spans="1:14" x14ac:dyDescent="0.3">
      <c r="A10" s="2">
        <v>5</v>
      </c>
      <c r="B10" s="2" t="s">
        <v>7</v>
      </c>
      <c r="C10" s="123">
        <v>239</v>
      </c>
      <c r="D10" s="53">
        <v>193.4</v>
      </c>
      <c r="E10" s="123">
        <v>0</v>
      </c>
      <c r="F10" s="53">
        <v>0</v>
      </c>
      <c r="G10" s="123">
        <v>0</v>
      </c>
      <c r="H10" s="53">
        <v>0</v>
      </c>
      <c r="I10" s="123">
        <v>0</v>
      </c>
      <c r="J10" s="53">
        <v>0</v>
      </c>
      <c r="K10" s="123">
        <v>0</v>
      </c>
      <c r="L10" s="55">
        <v>0</v>
      </c>
      <c r="M10" s="124">
        <f t="shared" si="0"/>
        <v>239</v>
      </c>
      <c r="N10" s="57">
        <f t="shared" si="1"/>
        <v>193.4</v>
      </c>
    </row>
    <row r="11" spans="1:14" x14ac:dyDescent="0.3">
      <c r="A11" s="2">
        <v>6</v>
      </c>
      <c r="B11" s="2" t="s">
        <v>8</v>
      </c>
      <c r="C11" s="123">
        <v>108</v>
      </c>
      <c r="D11" s="53">
        <v>183</v>
      </c>
      <c r="E11" s="123">
        <v>26</v>
      </c>
      <c r="F11" s="53">
        <v>547</v>
      </c>
      <c r="G11" s="123">
        <v>1</v>
      </c>
      <c r="H11" s="53">
        <v>0.04</v>
      </c>
      <c r="I11" s="123">
        <v>0</v>
      </c>
      <c r="J11" s="53">
        <v>0</v>
      </c>
      <c r="K11" s="123">
        <v>0</v>
      </c>
      <c r="L11" s="55">
        <v>0</v>
      </c>
      <c r="M11" s="124">
        <f t="shared" si="0"/>
        <v>135</v>
      </c>
      <c r="N11" s="57">
        <f t="shared" si="1"/>
        <v>730.04</v>
      </c>
    </row>
    <row r="12" spans="1:14" x14ac:dyDescent="0.3">
      <c r="A12" s="2">
        <v>7</v>
      </c>
      <c r="B12" s="2" t="s">
        <v>9</v>
      </c>
      <c r="C12" s="123">
        <v>8</v>
      </c>
      <c r="D12" s="53">
        <v>9.5</v>
      </c>
      <c r="E12" s="123">
        <v>0</v>
      </c>
      <c r="F12" s="53">
        <v>0</v>
      </c>
      <c r="G12" s="123">
        <v>0</v>
      </c>
      <c r="H12" s="53">
        <v>0</v>
      </c>
      <c r="I12" s="123">
        <v>1</v>
      </c>
      <c r="J12" s="53">
        <v>2.25</v>
      </c>
      <c r="K12" s="123">
        <v>0</v>
      </c>
      <c r="L12" s="55">
        <v>0</v>
      </c>
      <c r="M12" s="124">
        <f t="shared" si="0"/>
        <v>9</v>
      </c>
      <c r="N12" s="57">
        <f t="shared" si="1"/>
        <v>11.75</v>
      </c>
    </row>
    <row r="13" spans="1:14" x14ac:dyDescent="0.3">
      <c r="A13" s="2">
        <v>8</v>
      </c>
      <c r="B13" s="2" t="s">
        <v>10</v>
      </c>
      <c r="C13" s="123">
        <v>292</v>
      </c>
      <c r="D13" s="53">
        <v>894.7</v>
      </c>
      <c r="E13" s="123">
        <v>90</v>
      </c>
      <c r="F13" s="53">
        <v>300</v>
      </c>
      <c r="G13" s="123">
        <v>0</v>
      </c>
      <c r="H13" s="53">
        <v>0</v>
      </c>
      <c r="I13" s="123">
        <v>0</v>
      </c>
      <c r="J13" s="53">
        <v>0</v>
      </c>
      <c r="K13" s="123">
        <v>0</v>
      </c>
      <c r="L13" s="55">
        <v>0</v>
      </c>
      <c r="M13" s="124">
        <f t="shared" si="0"/>
        <v>382</v>
      </c>
      <c r="N13" s="57">
        <f t="shared" si="1"/>
        <v>1194.7</v>
      </c>
    </row>
    <row r="14" spans="1:14" x14ac:dyDescent="0.3">
      <c r="A14" s="2">
        <v>9</v>
      </c>
      <c r="B14" s="2" t="s">
        <v>11</v>
      </c>
      <c r="C14" s="123">
        <v>0</v>
      </c>
      <c r="D14" s="53">
        <v>0</v>
      </c>
      <c r="E14" s="123">
        <v>0</v>
      </c>
      <c r="F14" s="53">
        <v>0</v>
      </c>
      <c r="G14" s="123">
        <v>0</v>
      </c>
      <c r="H14" s="53">
        <v>0</v>
      </c>
      <c r="I14" s="123">
        <v>0</v>
      </c>
      <c r="J14" s="53">
        <v>0</v>
      </c>
      <c r="K14" s="123">
        <v>0</v>
      </c>
      <c r="L14" s="55">
        <v>0</v>
      </c>
      <c r="M14" s="124">
        <f t="shared" si="0"/>
        <v>0</v>
      </c>
      <c r="N14" s="57">
        <f t="shared" si="1"/>
        <v>0</v>
      </c>
    </row>
    <row r="15" spans="1:14" x14ac:dyDescent="0.3">
      <c r="A15" s="2">
        <v>10</v>
      </c>
      <c r="B15" s="2" t="s">
        <v>12</v>
      </c>
      <c r="C15" s="123">
        <v>931</v>
      </c>
      <c r="D15" s="53">
        <v>1870.05</v>
      </c>
      <c r="E15" s="123">
        <v>42</v>
      </c>
      <c r="F15" s="53">
        <v>334</v>
      </c>
      <c r="G15" s="123">
        <v>0</v>
      </c>
      <c r="H15" s="53">
        <v>0</v>
      </c>
      <c r="I15" s="123">
        <v>0</v>
      </c>
      <c r="J15" s="53">
        <v>0</v>
      </c>
      <c r="K15" s="123">
        <v>0</v>
      </c>
      <c r="L15" s="55">
        <v>0</v>
      </c>
      <c r="M15" s="124">
        <f t="shared" si="0"/>
        <v>973</v>
      </c>
      <c r="N15" s="57">
        <f t="shared" si="1"/>
        <v>2204.0500000000002</v>
      </c>
    </row>
    <row r="16" spans="1:14" x14ac:dyDescent="0.3">
      <c r="A16" s="2">
        <v>11</v>
      </c>
      <c r="B16" s="2" t="s">
        <v>13</v>
      </c>
      <c r="C16" s="123">
        <v>211</v>
      </c>
      <c r="D16" s="53">
        <v>612.53</v>
      </c>
      <c r="E16" s="123">
        <v>34</v>
      </c>
      <c r="F16" s="53">
        <v>2330.12</v>
      </c>
      <c r="G16" s="123">
        <v>0</v>
      </c>
      <c r="H16" s="53">
        <v>0</v>
      </c>
      <c r="I16" s="123">
        <v>28</v>
      </c>
      <c r="J16" s="53">
        <v>108.8</v>
      </c>
      <c r="K16" s="123">
        <v>0</v>
      </c>
      <c r="L16" s="55">
        <v>0</v>
      </c>
      <c r="M16" s="124">
        <f t="shared" si="0"/>
        <v>273</v>
      </c>
      <c r="N16" s="57">
        <f t="shared" si="1"/>
        <v>3051.45</v>
      </c>
    </row>
    <row r="17" spans="1:14" x14ac:dyDescent="0.3">
      <c r="A17" s="2">
        <v>12</v>
      </c>
      <c r="B17" s="2" t="s">
        <v>14</v>
      </c>
      <c r="C17" s="123">
        <v>37</v>
      </c>
      <c r="D17" s="53">
        <v>25.84</v>
      </c>
      <c r="E17" s="123">
        <v>0</v>
      </c>
      <c r="F17" s="53">
        <v>0</v>
      </c>
      <c r="G17" s="123">
        <v>0</v>
      </c>
      <c r="H17" s="53">
        <v>0</v>
      </c>
      <c r="I17" s="123">
        <v>0</v>
      </c>
      <c r="J17" s="53">
        <v>0</v>
      </c>
      <c r="K17" s="123">
        <v>0</v>
      </c>
      <c r="L17" s="55">
        <v>0</v>
      </c>
      <c r="M17" s="124">
        <f t="shared" si="0"/>
        <v>37</v>
      </c>
      <c r="N17" s="57">
        <f t="shared" si="1"/>
        <v>25.84</v>
      </c>
    </row>
    <row r="18" spans="1:14" s="17" customFormat="1" x14ac:dyDescent="0.3">
      <c r="A18" s="3" t="s">
        <v>15</v>
      </c>
      <c r="B18" s="3" t="s">
        <v>16</v>
      </c>
      <c r="C18" s="125">
        <f t="shared" ref="C18:L18" si="2">SUM(C6:C17)</f>
        <v>2291</v>
      </c>
      <c r="D18" s="54">
        <f t="shared" si="2"/>
        <v>5710.52</v>
      </c>
      <c r="E18" s="125">
        <f t="shared" si="2"/>
        <v>330</v>
      </c>
      <c r="F18" s="54">
        <f t="shared" si="2"/>
        <v>4720.01</v>
      </c>
      <c r="G18" s="125">
        <f t="shared" si="2"/>
        <v>5</v>
      </c>
      <c r="H18" s="54">
        <f t="shared" si="2"/>
        <v>962.81999999999994</v>
      </c>
      <c r="I18" s="125">
        <f t="shared" si="2"/>
        <v>29</v>
      </c>
      <c r="J18" s="54">
        <f t="shared" si="2"/>
        <v>111.05</v>
      </c>
      <c r="K18" s="125">
        <f t="shared" si="2"/>
        <v>6</v>
      </c>
      <c r="L18" s="56">
        <f t="shared" si="2"/>
        <v>0.23</v>
      </c>
      <c r="M18" s="126">
        <f t="shared" si="0"/>
        <v>2661</v>
      </c>
      <c r="N18" s="58">
        <f t="shared" si="1"/>
        <v>11504.63</v>
      </c>
    </row>
    <row r="19" spans="1:14" x14ac:dyDescent="0.3">
      <c r="A19" s="2">
        <v>1</v>
      </c>
      <c r="B19" s="2" t="s">
        <v>17</v>
      </c>
      <c r="C19" s="123">
        <v>0</v>
      </c>
      <c r="D19" s="53">
        <v>0</v>
      </c>
      <c r="E19" s="123">
        <v>0</v>
      </c>
      <c r="F19" s="53">
        <v>0</v>
      </c>
      <c r="G19" s="123">
        <v>0</v>
      </c>
      <c r="H19" s="53">
        <v>0</v>
      </c>
      <c r="I19" s="123">
        <v>0</v>
      </c>
      <c r="J19" s="53">
        <v>0</v>
      </c>
      <c r="K19" s="123">
        <v>0</v>
      </c>
      <c r="L19" s="53">
        <v>0</v>
      </c>
      <c r="M19" s="124">
        <f t="shared" si="0"/>
        <v>0</v>
      </c>
      <c r="N19" s="57">
        <f t="shared" si="1"/>
        <v>0</v>
      </c>
    </row>
    <row r="20" spans="1:14" x14ac:dyDescent="0.3">
      <c r="A20" s="2">
        <v>2</v>
      </c>
      <c r="B20" s="2" t="s">
        <v>34</v>
      </c>
      <c r="C20" s="123">
        <v>0</v>
      </c>
      <c r="D20" s="53">
        <v>0</v>
      </c>
      <c r="E20" s="123">
        <v>0</v>
      </c>
      <c r="F20" s="53">
        <v>0</v>
      </c>
      <c r="G20" s="123">
        <v>0</v>
      </c>
      <c r="H20" s="53">
        <v>0</v>
      </c>
      <c r="I20" s="123">
        <v>0</v>
      </c>
      <c r="J20" s="53">
        <v>0</v>
      </c>
      <c r="K20" s="123">
        <v>0</v>
      </c>
      <c r="L20" s="53">
        <v>0</v>
      </c>
      <c r="M20" s="124">
        <f t="shared" si="0"/>
        <v>0</v>
      </c>
      <c r="N20" s="57">
        <f t="shared" si="1"/>
        <v>0</v>
      </c>
    </row>
    <row r="21" spans="1:14" x14ac:dyDescent="0.3">
      <c r="A21" s="2">
        <v>3</v>
      </c>
      <c r="B21" s="2" t="s">
        <v>18</v>
      </c>
      <c r="C21" s="123">
        <v>0</v>
      </c>
      <c r="D21" s="53">
        <v>0</v>
      </c>
      <c r="E21" s="123">
        <v>0</v>
      </c>
      <c r="F21" s="53">
        <v>0</v>
      </c>
      <c r="G21" s="123">
        <v>0</v>
      </c>
      <c r="H21" s="53">
        <v>0</v>
      </c>
      <c r="I21" s="123">
        <v>0</v>
      </c>
      <c r="J21" s="53">
        <v>0</v>
      </c>
      <c r="K21" s="123">
        <v>0</v>
      </c>
      <c r="L21" s="53">
        <v>0</v>
      </c>
      <c r="M21" s="124">
        <f t="shared" si="0"/>
        <v>0</v>
      </c>
      <c r="N21" s="57">
        <f t="shared" si="1"/>
        <v>0</v>
      </c>
    </row>
    <row r="22" spans="1:14" x14ac:dyDescent="0.3">
      <c r="A22" s="2">
        <v>4</v>
      </c>
      <c r="B22" s="2" t="s">
        <v>19</v>
      </c>
      <c r="C22" s="123">
        <v>0</v>
      </c>
      <c r="D22" s="53">
        <v>0</v>
      </c>
      <c r="E22" s="123">
        <v>0</v>
      </c>
      <c r="F22" s="53">
        <v>0</v>
      </c>
      <c r="G22" s="123">
        <v>0</v>
      </c>
      <c r="H22" s="53">
        <v>0</v>
      </c>
      <c r="I22" s="123">
        <v>0</v>
      </c>
      <c r="J22" s="53">
        <v>0</v>
      </c>
      <c r="K22" s="123">
        <v>0</v>
      </c>
      <c r="L22" s="53">
        <v>0</v>
      </c>
      <c r="M22" s="124">
        <f t="shared" si="0"/>
        <v>0</v>
      </c>
      <c r="N22" s="57">
        <f t="shared" si="1"/>
        <v>0</v>
      </c>
    </row>
    <row r="23" spans="1:14" x14ac:dyDescent="0.3">
      <c r="A23" s="2">
        <v>5</v>
      </c>
      <c r="B23" s="2" t="s">
        <v>20</v>
      </c>
      <c r="C23" s="123">
        <v>57</v>
      </c>
      <c r="D23" s="53">
        <v>147.75</v>
      </c>
      <c r="E23" s="123">
        <v>0</v>
      </c>
      <c r="F23" s="53">
        <v>0</v>
      </c>
      <c r="G23" s="123">
        <v>0</v>
      </c>
      <c r="H23" s="53">
        <v>0</v>
      </c>
      <c r="I23" s="123">
        <v>1</v>
      </c>
      <c r="J23" s="53">
        <v>0.69</v>
      </c>
      <c r="K23" s="123">
        <v>0</v>
      </c>
      <c r="L23" s="53">
        <v>0</v>
      </c>
      <c r="M23" s="124">
        <f t="shared" si="0"/>
        <v>58</v>
      </c>
      <c r="N23" s="57">
        <f t="shared" si="1"/>
        <v>148.44</v>
      </c>
    </row>
    <row r="24" spans="1:14" x14ac:dyDescent="0.3">
      <c r="A24" s="2">
        <v>6</v>
      </c>
      <c r="B24" s="2" t="s">
        <v>21</v>
      </c>
      <c r="C24" s="123">
        <v>0</v>
      </c>
      <c r="D24" s="53">
        <v>0</v>
      </c>
      <c r="E24" s="123">
        <v>0</v>
      </c>
      <c r="F24" s="53">
        <v>0</v>
      </c>
      <c r="G24" s="123">
        <v>0</v>
      </c>
      <c r="H24" s="53">
        <v>0</v>
      </c>
      <c r="I24" s="123">
        <v>0</v>
      </c>
      <c r="J24" s="53">
        <v>0</v>
      </c>
      <c r="K24" s="123">
        <v>0</v>
      </c>
      <c r="L24" s="53">
        <v>0</v>
      </c>
      <c r="M24" s="124">
        <f t="shared" si="0"/>
        <v>0</v>
      </c>
      <c r="N24" s="57">
        <f t="shared" si="1"/>
        <v>0</v>
      </c>
    </row>
    <row r="25" spans="1:14" x14ac:dyDescent="0.3">
      <c r="A25" s="2">
        <v>7</v>
      </c>
      <c r="B25" s="2" t="s">
        <v>22</v>
      </c>
      <c r="C25" s="123">
        <v>349</v>
      </c>
      <c r="D25" s="53">
        <v>63.97</v>
      </c>
      <c r="E25" s="123">
        <v>0</v>
      </c>
      <c r="F25" s="53">
        <v>0</v>
      </c>
      <c r="G25" s="123">
        <v>0</v>
      </c>
      <c r="H25" s="53">
        <v>0</v>
      </c>
      <c r="I25" s="123">
        <v>0</v>
      </c>
      <c r="J25" s="53">
        <v>0</v>
      </c>
      <c r="K25" s="123">
        <v>0</v>
      </c>
      <c r="L25" s="53">
        <v>0</v>
      </c>
      <c r="M25" s="124">
        <f t="shared" si="0"/>
        <v>349</v>
      </c>
      <c r="N25" s="57">
        <f t="shared" si="1"/>
        <v>63.97</v>
      </c>
    </row>
    <row r="26" spans="1:14" x14ac:dyDescent="0.3">
      <c r="A26" s="2">
        <v>8</v>
      </c>
      <c r="B26" s="2" t="s">
        <v>23</v>
      </c>
      <c r="C26" s="123">
        <v>0</v>
      </c>
      <c r="D26" s="53">
        <v>0</v>
      </c>
      <c r="E26" s="123">
        <v>0</v>
      </c>
      <c r="F26" s="53">
        <v>0</v>
      </c>
      <c r="G26" s="123">
        <v>0</v>
      </c>
      <c r="H26" s="53">
        <v>0</v>
      </c>
      <c r="I26" s="123">
        <v>0</v>
      </c>
      <c r="J26" s="53">
        <v>0</v>
      </c>
      <c r="K26" s="123">
        <v>0</v>
      </c>
      <c r="L26" s="53">
        <v>0</v>
      </c>
      <c r="M26" s="124">
        <f t="shared" si="0"/>
        <v>0</v>
      </c>
      <c r="N26" s="57">
        <f t="shared" si="1"/>
        <v>0</v>
      </c>
    </row>
    <row r="27" spans="1:14" s="17" customFormat="1" ht="15.75" customHeight="1" x14ac:dyDescent="0.3">
      <c r="A27" s="3" t="s">
        <v>24</v>
      </c>
      <c r="B27" s="3" t="s">
        <v>16</v>
      </c>
      <c r="C27" s="125">
        <f t="shared" ref="C27:L27" si="3">SUM(C19:C26)</f>
        <v>406</v>
      </c>
      <c r="D27" s="54">
        <f t="shared" si="3"/>
        <v>211.72</v>
      </c>
      <c r="E27" s="125">
        <f t="shared" si="3"/>
        <v>0</v>
      </c>
      <c r="F27" s="54">
        <f t="shared" si="3"/>
        <v>0</v>
      </c>
      <c r="G27" s="125">
        <f t="shared" si="3"/>
        <v>0</v>
      </c>
      <c r="H27" s="54">
        <f t="shared" si="3"/>
        <v>0</v>
      </c>
      <c r="I27" s="125">
        <f t="shared" si="3"/>
        <v>1</v>
      </c>
      <c r="J27" s="54">
        <f t="shared" si="3"/>
        <v>0.69</v>
      </c>
      <c r="K27" s="125">
        <f t="shared" si="3"/>
        <v>0</v>
      </c>
      <c r="L27" s="56">
        <f t="shared" si="3"/>
        <v>0</v>
      </c>
      <c r="M27" s="126">
        <f t="shared" si="0"/>
        <v>407</v>
      </c>
      <c r="N27" s="58">
        <f t="shared" si="1"/>
        <v>212.41</v>
      </c>
    </row>
    <row r="28" spans="1:14" s="47" customFormat="1" x14ac:dyDescent="0.3">
      <c r="A28" s="94">
        <v>1</v>
      </c>
      <c r="B28" s="94" t="s">
        <v>25</v>
      </c>
      <c r="C28" s="489">
        <v>0</v>
      </c>
      <c r="D28" s="96">
        <v>0</v>
      </c>
      <c r="E28" s="489">
        <v>0</v>
      </c>
      <c r="F28" s="96">
        <v>0</v>
      </c>
      <c r="G28" s="489">
        <v>0</v>
      </c>
      <c r="H28" s="96">
        <v>0</v>
      </c>
      <c r="I28" s="489">
        <v>0</v>
      </c>
      <c r="J28" s="96">
        <v>0</v>
      </c>
      <c r="K28" s="489">
        <v>0</v>
      </c>
      <c r="L28" s="97">
        <v>0</v>
      </c>
      <c r="M28" s="490">
        <f t="shared" si="0"/>
        <v>0</v>
      </c>
      <c r="N28" s="98">
        <f t="shared" si="1"/>
        <v>0</v>
      </c>
    </row>
    <row r="29" spans="1:14" s="17" customFormat="1" x14ac:dyDescent="0.3">
      <c r="A29" s="3" t="s">
        <v>26</v>
      </c>
      <c r="B29" s="3" t="s">
        <v>16</v>
      </c>
      <c r="C29" s="125">
        <f>C28</f>
        <v>0</v>
      </c>
      <c r="D29" s="54">
        <f t="shared" ref="D29:L29" si="4">D28</f>
        <v>0</v>
      </c>
      <c r="E29" s="125">
        <f t="shared" si="4"/>
        <v>0</v>
      </c>
      <c r="F29" s="54">
        <f t="shared" si="4"/>
        <v>0</v>
      </c>
      <c r="G29" s="125">
        <f t="shared" si="4"/>
        <v>0</v>
      </c>
      <c r="H29" s="54">
        <f t="shared" si="4"/>
        <v>0</v>
      </c>
      <c r="I29" s="125">
        <f t="shared" si="4"/>
        <v>0</v>
      </c>
      <c r="J29" s="54">
        <f t="shared" si="4"/>
        <v>0</v>
      </c>
      <c r="K29" s="125">
        <f t="shared" si="4"/>
        <v>0</v>
      </c>
      <c r="L29" s="56">
        <f t="shared" si="4"/>
        <v>0</v>
      </c>
      <c r="M29" s="126">
        <f t="shared" si="0"/>
        <v>0</v>
      </c>
      <c r="N29" s="58">
        <f t="shared" si="1"/>
        <v>0</v>
      </c>
    </row>
    <row r="30" spans="1:14" x14ac:dyDescent="0.3">
      <c r="A30" s="2">
        <v>1</v>
      </c>
      <c r="B30" s="2" t="s">
        <v>27</v>
      </c>
      <c r="C30" s="123">
        <v>0</v>
      </c>
      <c r="D30" s="53">
        <v>0</v>
      </c>
      <c r="E30" s="123">
        <v>0</v>
      </c>
      <c r="F30" s="53">
        <v>0</v>
      </c>
      <c r="G30" s="123">
        <v>0</v>
      </c>
      <c r="H30" s="53">
        <v>0</v>
      </c>
      <c r="I30" s="123">
        <v>0</v>
      </c>
      <c r="J30" s="53">
        <v>0</v>
      </c>
      <c r="K30" s="123">
        <v>0</v>
      </c>
      <c r="L30" s="55">
        <v>0</v>
      </c>
      <c r="M30" s="124">
        <f t="shared" si="0"/>
        <v>0</v>
      </c>
      <c r="N30" s="57">
        <f t="shared" si="1"/>
        <v>0</v>
      </c>
    </row>
    <row r="31" spans="1:14" s="17" customFormat="1" x14ac:dyDescent="0.3">
      <c r="A31" s="3" t="s">
        <v>28</v>
      </c>
      <c r="B31" s="3" t="s">
        <v>16</v>
      </c>
      <c r="C31" s="125">
        <f>C18+C27+C29+C30</f>
        <v>2697</v>
      </c>
      <c r="D31" s="54">
        <f t="shared" ref="D31:L31" si="5">D18+D27+D29+D30</f>
        <v>5922.2400000000007</v>
      </c>
      <c r="E31" s="125">
        <f t="shared" si="5"/>
        <v>330</v>
      </c>
      <c r="F31" s="54">
        <f t="shared" si="5"/>
        <v>4720.01</v>
      </c>
      <c r="G31" s="125">
        <f t="shared" si="5"/>
        <v>5</v>
      </c>
      <c r="H31" s="54">
        <f t="shared" si="5"/>
        <v>962.81999999999994</v>
      </c>
      <c r="I31" s="125">
        <f t="shared" si="5"/>
        <v>30</v>
      </c>
      <c r="J31" s="54">
        <f t="shared" si="5"/>
        <v>111.74</v>
      </c>
      <c r="K31" s="125">
        <f t="shared" si="5"/>
        <v>6</v>
      </c>
      <c r="L31" s="56">
        <f t="shared" si="5"/>
        <v>0.23</v>
      </c>
      <c r="M31" s="126">
        <f t="shared" si="0"/>
        <v>3068</v>
      </c>
      <c r="N31" s="58">
        <f t="shared" si="1"/>
        <v>11717.039999999999</v>
      </c>
    </row>
  </sheetData>
  <mergeCells count="11">
    <mergeCell ref="A1:N1"/>
    <mergeCell ref="K4:L4"/>
    <mergeCell ref="M4:N4"/>
    <mergeCell ref="A2:N2"/>
    <mergeCell ref="A3:N3"/>
    <mergeCell ref="A4:A5"/>
    <mergeCell ref="B4:B5"/>
    <mergeCell ref="C4:D4"/>
    <mergeCell ref="E4:F4"/>
    <mergeCell ref="G4:H4"/>
    <mergeCell ref="I4:J4"/>
  </mergeCells>
  <printOptions gridLines="1"/>
  <pageMargins left="0.5600000000000000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29"/>
  <sheetViews>
    <sheetView workbookViewId="0">
      <selection sqref="A1:N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5" style="273" bestFit="1" customWidth="1"/>
    <col min="4" max="4" width="9.109375" style="46"/>
    <col min="5" max="5" width="5" style="273" customWidth="1"/>
    <col min="6" max="6" width="8" style="46" customWidth="1"/>
    <col min="7" max="7" width="3.6640625" style="273" customWidth="1"/>
    <col min="8" max="8" width="7" style="46" customWidth="1"/>
    <col min="9" max="9" width="3.6640625" style="273" customWidth="1"/>
    <col min="10" max="10" width="7.44140625" style="46" customWidth="1"/>
    <col min="11" max="11" width="4.88671875" style="273" customWidth="1"/>
    <col min="12" max="12" width="4.6640625" style="46" customWidth="1"/>
    <col min="13" max="13" width="5.33203125" style="273" customWidth="1"/>
    <col min="14" max="14" width="9.109375" style="46"/>
  </cols>
  <sheetData>
    <row r="1" spans="1:14" ht="21" x14ac:dyDescent="0.4">
      <c r="A1" s="583">
        <v>21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25.8" x14ac:dyDescent="0.5">
      <c r="A2" s="543" t="s">
        <v>815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1:14" ht="18" x14ac:dyDescent="0.35">
      <c r="A3" s="571" t="s">
        <v>83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2"/>
    </row>
    <row r="4" spans="1:14" x14ac:dyDescent="0.3">
      <c r="A4" s="393" t="s">
        <v>0</v>
      </c>
      <c r="B4" s="393" t="s">
        <v>84</v>
      </c>
      <c r="C4" s="629" t="s">
        <v>273</v>
      </c>
      <c r="D4" s="630"/>
      <c r="E4" s="629" t="s">
        <v>272</v>
      </c>
      <c r="F4" s="630"/>
      <c r="G4" s="629" t="s">
        <v>271</v>
      </c>
      <c r="H4" s="630"/>
      <c r="I4" s="629" t="s">
        <v>270</v>
      </c>
      <c r="J4" s="630"/>
      <c r="K4" s="629" t="s">
        <v>269</v>
      </c>
      <c r="L4" s="655"/>
      <c r="M4" s="631" t="s">
        <v>268</v>
      </c>
      <c r="N4" s="632"/>
    </row>
    <row r="5" spans="1:14" x14ac:dyDescent="0.3">
      <c r="A5" s="1"/>
      <c r="B5" s="1"/>
      <c r="C5" s="448" t="s">
        <v>267</v>
      </c>
      <c r="D5" s="227" t="s">
        <v>182</v>
      </c>
      <c r="E5" s="448" t="s">
        <v>267</v>
      </c>
      <c r="F5" s="227" t="s">
        <v>182</v>
      </c>
      <c r="G5" s="448" t="s">
        <v>267</v>
      </c>
      <c r="H5" s="227" t="s">
        <v>182</v>
      </c>
      <c r="I5" s="448" t="s">
        <v>267</v>
      </c>
      <c r="J5" s="227" t="s">
        <v>182</v>
      </c>
      <c r="K5" s="448" t="s">
        <v>267</v>
      </c>
      <c r="L5" s="227" t="s">
        <v>182</v>
      </c>
      <c r="M5" s="448" t="s">
        <v>267</v>
      </c>
      <c r="N5" s="228" t="s">
        <v>182</v>
      </c>
    </row>
    <row r="6" spans="1:14" x14ac:dyDescent="0.3">
      <c r="A6" s="5">
        <v>1</v>
      </c>
      <c r="B6" s="5" t="s">
        <v>96</v>
      </c>
      <c r="C6" s="434">
        <v>2</v>
      </c>
      <c r="D6" s="44">
        <v>2.2999999999999998</v>
      </c>
      <c r="E6" s="434">
        <v>0</v>
      </c>
      <c r="F6" s="44">
        <v>0</v>
      </c>
      <c r="G6" s="434">
        <v>0</v>
      </c>
      <c r="H6" s="44">
        <v>0</v>
      </c>
      <c r="I6" s="434">
        <v>0</v>
      </c>
      <c r="J6" s="44">
        <v>0</v>
      </c>
      <c r="K6" s="434">
        <v>0</v>
      </c>
      <c r="L6" s="442">
        <v>0</v>
      </c>
      <c r="M6" s="124">
        <f>C6+E6+G6+I6+K6</f>
        <v>2</v>
      </c>
      <c r="N6" s="57">
        <f>D6+F6+H6+J6+L6</f>
        <v>2.2999999999999998</v>
      </c>
    </row>
    <row r="7" spans="1:14" x14ac:dyDescent="0.3">
      <c r="A7" s="5">
        <v>2</v>
      </c>
      <c r="B7" s="5" t="s">
        <v>97</v>
      </c>
      <c r="C7" s="434">
        <v>24</v>
      </c>
      <c r="D7" s="44">
        <v>29.87</v>
      </c>
      <c r="E7" s="434">
        <v>0</v>
      </c>
      <c r="F7" s="44">
        <v>0</v>
      </c>
      <c r="G7" s="434">
        <v>0</v>
      </c>
      <c r="H7" s="44">
        <v>0</v>
      </c>
      <c r="I7" s="434">
        <v>0</v>
      </c>
      <c r="J7" s="44">
        <v>0</v>
      </c>
      <c r="K7" s="434">
        <v>0</v>
      </c>
      <c r="L7" s="442">
        <v>0</v>
      </c>
      <c r="M7" s="124">
        <f t="shared" ref="M7:N29" si="0">C7+E7+G7+I7+K7</f>
        <v>24</v>
      </c>
      <c r="N7" s="57">
        <f t="shared" si="0"/>
        <v>29.87</v>
      </c>
    </row>
    <row r="8" spans="1:14" x14ac:dyDescent="0.3">
      <c r="A8" s="5">
        <v>3</v>
      </c>
      <c r="B8" s="5" t="s">
        <v>98</v>
      </c>
      <c r="C8" s="434">
        <v>0</v>
      </c>
      <c r="D8" s="44">
        <v>0</v>
      </c>
      <c r="E8" s="434">
        <v>0</v>
      </c>
      <c r="F8" s="44">
        <v>0</v>
      </c>
      <c r="G8" s="434">
        <v>0</v>
      </c>
      <c r="H8" s="44">
        <v>0</v>
      </c>
      <c r="I8" s="434">
        <v>0</v>
      </c>
      <c r="J8" s="44">
        <v>0</v>
      </c>
      <c r="K8" s="434">
        <v>0</v>
      </c>
      <c r="L8" s="442">
        <v>0</v>
      </c>
      <c r="M8" s="124">
        <f t="shared" si="0"/>
        <v>0</v>
      </c>
      <c r="N8" s="57">
        <f t="shared" si="0"/>
        <v>0</v>
      </c>
    </row>
    <row r="9" spans="1:14" x14ac:dyDescent="0.3">
      <c r="A9" s="5">
        <v>4</v>
      </c>
      <c r="B9" s="5" t="s">
        <v>99</v>
      </c>
      <c r="C9" s="434">
        <v>36</v>
      </c>
      <c r="D9" s="44">
        <v>119.35</v>
      </c>
      <c r="E9" s="434">
        <v>0</v>
      </c>
      <c r="F9" s="44">
        <v>0</v>
      </c>
      <c r="G9" s="434">
        <v>0</v>
      </c>
      <c r="H9" s="44">
        <v>0</v>
      </c>
      <c r="I9" s="434">
        <v>0</v>
      </c>
      <c r="J9" s="44">
        <v>0</v>
      </c>
      <c r="K9" s="434">
        <v>0</v>
      </c>
      <c r="L9" s="442">
        <v>0</v>
      </c>
      <c r="M9" s="124">
        <f t="shared" si="0"/>
        <v>36</v>
      </c>
      <c r="N9" s="57">
        <f t="shared" si="0"/>
        <v>119.35</v>
      </c>
    </row>
    <row r="10" spans="1:14" x14ac:dyDescent="0.3">
      <c r="A10" s="5">
        <v>5</v>
      </c>
      <c r="B10" s="5" t="s">
        <v>100</v>
      </c>
      <c r="C10" s="434">
        <v>144</v>
      </c>
      <c r="D10" s="44">
        <v>139.94999999999999</v>
      </c>
      <c r="E10" s="434">
        <v>25</v>
      </c>
      <c r="F10" s="44">
        <v>31.79</v>
      </c>
      <c r="G10" s="434">
        <v>0</v>
      </c>
      <c r="H10" s="44">
        <v>0</v>
      </c>
      <c r="I10" s="434">
        <v>0</v>
      </c>
      <c r="J10" s="44">
        <v>0</v>
      </c>
      <c r="K10" s="434">
        <v>6</v>
      </c>
      <c r="L10" s="442">
        <v>0.23</v>
      </c>
      <c r="M10" s="124">
        <f t="shared" si="0"/>
        <v>175</v>
      </c>
      <c r="N10" s="57">
        <f t="shared" si="0"/>
        <v>171.96999999999997</v>
      </c>
    </row>
    <row r="11" spans="1:14" x14ac:dyDescent="0.3">
      <c r="A11" s="5">
        <v>6</v>
      </c>
      <c r="B11" s="5" t="s">
        <v>101</v>
      </c>
      <c r="C11" s="434">
        <v>2.625</v>
      </c>
      <c r="D11" s="44">
        <v>5.9729999999999999</v>
      </c>
      <c r="E11" s="434">
        <v>0.3</v>
      </c>
      <c r="F11" s="44">
        <v>2.4132499999999997</v>
      </c>
      <c r="G11" s="434">
        <v>0</v>
      </c>
      <c r="H11" s="44">
        <v>0</v>
      </c>
      <c r="I11" s="434">
        <v>0</v>
      </c>
      <c r="J11" s="44">
        <v>0</v>
      </c>
      <c r="K11" s="434">
        <v>0</v>
      </c>
      <c r="L11" s="442">
        <v>0</v>
      </c>
      <c r="M11" s="124">
        <f t="shared" si="0"/>
        <v>2.9249999999999998</v>
      </c>
      <c r="N11" s="57">
        <f t="shared" si="0"/>
        <v>8.3862500000000004</v>
      </c>
    </row>
    <row r="12" spans="1:14" x14ac:dyDescent="0.3">
      <c r="A12" s="5">
        <v>7</v>
      </c>
      <c r="B12" s="5" t="s">
        <v>102</v>
      </c>
      <c r="C12" s="434">
        <v>64</v>
      </c>
      <c r="D12" s="44">
        <v>185.22</v>
      </c>
      <c r="E12" s="434">
        <v>3</v>
      </c>
      <c r="F12" s="44">
        <v>16.89</v>
      </c>
      <c r="G12" s="434">
        <v>0</v>
      </c>
      <c r="H12" s="44">
        <v>0</v>
      </c>
      <c r="I12" s="434">
        <v>0</v>
      </c>
      <c r="J12" s="44">
        <v>0</v>
      </c>
      <c r="K12" s="434">
        <v>0</v>
      </c>
      <c r="L12" s="442">
        <v>0</v>
      </c>
      <c r="M12" s="124">
        <f t="shared" si="0"/>
        <v>67</v>
      </c>
      <c r="N12" s="57">
        <f t="shared" si="0"/>
        <v>202.11</v>
      </c>
    </row>
    <row r="13" spans="1:14" x14ac:dyDescent="0.3">
      <c r="A13" s="5">
        <v>8</v>
      </c>
      <c r="B13" s="5" t="s">
        <v>103</v>
      </c>
      <c r="C13" s="434">
        <v>44</v>
      </c>
      <c r="D13" s="44">
        <v>110.75</v>
      </c>
      <c r="E13" s="434">
        <v>7</v>
      </c>
      <c r="F13" s="44">
        <v>71.430000000000007</v>
      </c>
      <c r="G13" s="434">
        <v>0</v>
      </c>
      <c r="H13" s="44">
        <v>0</v>
      </c>
      <c r="I13" s="434">
        <v>0</v>
      </c>
      <c r="J13" s="44">
        <v>0</v>
      </c>
      <c r="K13" s="434">
        <v>0</v>
      </c>
      <c r="L13" s="442">
        <v>0</v>
      </c>
      <c r="M13" s="124">
        <f t="shared" si="0"/>
        <v>51</v>
      </c>
      <c r="N13" s="57">
        <f t="shared" si="0"/>
        <v>182.18</v>
      </c>
    </row>
    <row r="14" spans="1:14" x14ac:dyDescent="0.3">
      <c r="A14" s="5">
        <v>9</v>
      </c>
      <c r="B14" s="5" t="s">
        <v>104</v>
      </c>
      <c r="C14" s="434">
        <v>35</v>
      </c>
      <c r="D14" s="44">
        <v>46.5</v>
      </c>
      <c r="E14" s="434">
        <v>0</v>
      </c>
      <c r="F14" s="44">
        <v>0</v>
      </c>
      <c r="G14" s="434">
        <v>0</v>
      </c>
      <c r="H14" s="44">
        <v>0</v>
      </c>
      <c r="I14" s="434">
        <v>0</v>
      </c>
      <c r="J14" s="44">
        <v>0</v>
      </c>
      <c r="K14" s="434">
        <v>0</v>
      </c>
      <c r="L14" s="442">
        <v>0</v>
      </c>
      <c r="M14" s="124">
        <f t="shared" si="0"/>
        <v>35</v>
      </c>
      <c r="N14" s="57">
        <f t="shared" si="0"/>
        <v>46.5</v>
      </c>
    </row>
    <row r="15" spans="1:14" x14ac:dyDescent="0.3">
      <c r="A15" s="5">
        <v>10</v>
      </c>
      <c r="B15" s="5" t="s">
        <v>105</v>
      </c>
      <c r="C15" s="434">
        <v>20</v>
      </c>
      <c r="D15" s="44">
        <v>26.05</v>
      </c>
      <c r="E15" s="434">
        <v>2</v>
      </c>
      <c r="F15" s="44">
        <v>12.98</v>
      </c>
      <c r="G15" s="434">
        <v>0</v>
      </c>
      <c r="H15" s="44">
        <v>0</v>
      </c>
      <c r="I15" s="434">
        <v>0</v>
      </c>
      <c r="J15" s="44">
        <v>0</v>
      </c>
      <c r="K15" s="434">
        <v>0</v>
      </c>
      <c r="L15" s="442">
        <v>0</v>
      </c>
      <c r="M15" s="124">
        <f t="shared" si="0"/>
        <v>22</v>
      </c>
      <c r="N15" s="57">
        <f t="shared" si="0"/>
        <v>39.03</v>
      </c>
    </row>
    <row r="16" spans="1:14" x14ac:dyDescent="0.3">
      <c r="A16" s="5">
        <v>11</v>
      </c>
      <c r="B16" s="5" t="s">
        <v>106</v>
      </c>
      <c r="C16" s="434">
        <v>3</v>
      </c>
      <c r="D16" s="44">
        <v>2.91</v>
      </c>
      <c r="E16" s="434">
        <v>0</v>
      </c>
      <c r="F16" s="44">
        <v>0</v>
      </c>
      <c r="G16" s="434">
        <v>0</v>
      </c>
      <c r="H16" s="44">
        <v>0</v>
      </c>
      <c r="I16" s="434">
        <v>0</v>
      </c>
      <c r="J16" s="44">
        <v>0</v>
      </c>
      <c r="K16" s="434">
        <v>0</v>
      </c>
      <c r="L16" s="442">
        <v>0</v>
      </c>
      <c r="M16" s="124">
        <f t="shared" si="0"/>
        <v>3</v>
      </c>
      <c r="N16" s="57">
        <f t="shared" si="0"/>
        <v>2.91</v>
      </c>
    </row>
    <row r="17" spans="1:14" x14ac:dyDescent="0.3">
      <c r="A17" s="5">
        <v>12</v>
      </c>
      <c r="B17" s="5" t="s">
        <v>107</v>
      </c>
      <c r="C17" s="434">
        <v>102.375</v>
      </c>
      <c r="D17" s="44">
        <v>232.94699999999997</v>
      </c>
      <c r="E17" s="434">
        <v>11.7</v>
      </c>
      <c r="F17" s="44">
        <v>94.116749999999996</v>
      </c>
      <c r="G17" s="434">
        <v>0</v>
      </c>
      <c r="H17" s="44">
        <v>0</v>
      </c>
      <c r="I17" s="434">
        <v>0</v>
      </c>
      <c r="J17" s="44">
        <v>0</v>
      </c>
      <c r="K17" s="434">
        <v>0</v>
      </c>
      <c r="L17" s="442">
        <v>0</v>
      </c>
      <c r="M17" s="124">
        <f t="shared" si="0"/>
        <v>114.075</v>
      </c>
      <c r="N17" s="57">
        <f t="shared" si="0"/>
        <v>327.06374999999997</v>
      </c>
    </row>
    <row r="18" spans="1:14" x14ac:dyDescent="0.3">
      <c r="A18" s="5">
        <v>13</v>
      </c>
      <c r="B18" s="5" t="s">
        <v>108</v>
      </c>
      <c r="C18" s="434">
        <v>19</v>
      </c>
      <c r="D18" s="44">
        <v>12.28</v>
      </c>
      <c r="E18" s="434">
        <v>0</v>
      </c>
      <c r="F18" s="44">
        <v>0</v>
      </c>
      <c r="G18" s="434">
        <v>0</v>
      </c>
      <c r="H18" s="44">
        <v>0</v>
      </c>
      <c r="I18" s="434">
        <v>0</v>
      </c>
      <c r="J18" s="44">
        <v>0</v>
      </c>
      <c r="K18" s="434">
        <v>0</v>
      </c>
      <c r="L18" s="442">
        <v>0</v>
      </c>
      <c r="M18" s="124">
        <f t="shared" si="0"/>
        <v>19</v>
      </c>
      <c r="N18" s="57">
        <f t="shared" si="0"/>
        <v>12.28</v>
      </c>
    </row>
    <row r="19" spans="1:14" x14ac:dyDescent="0.3">
      <c r="A19" s="5">
        <v>14</v>
      </c>
      <c r="B19" s="5" t="s">
        <v>109</v>
      </c>
      <c r="C19" s="434">
        <v>4</v>
      </c>
      <c r="D19" s="44">
        <v>8.3000000000000007</v>
      </c>
      <c r="E19" s="434">
        <v>0</v>
      </c>
      <c r="F19" s="44">
        <v>0</v>
      </c>
      <c r="G19" s="434">
        <v>0</v>
      </c>
      <c r="H19" s="44">
        <v>0</v>
      </c>
      <c r="I19" s="434">
        <v>0</v>
      </c>
      <c r="J19" s="44">
        <v>0</v>
      </c>
      <c r="K19" s="434">
        <v>0</v>
      </c>
      <c r="L19" s="442">
        <v>0</v>
      </c>
      <c r="M19" s="124">
        <f t="shared" si="0"/>
        <v>4</v>
      </c>
      <c r="N19" s="57">
        <f t="shared" si="0"/>
        <v>8.3000000000000007</v>
      </c>
    </row>
    <row r="20" spans="1:14" x14ac:dyDescent="0.3">
      <c r="A20" s="5">
        <v>15</v>
      </c>
      <c r="B20" s="5" t="s">
        <v>110</v>
      </c>
      <c r="C20" s="434">
        <v>1669</v>
      </c>
      <c r="D20" s="44">
        <v>3894.59</v>
      </c>
      <c r="E20" s="434">
        <v>267</v>
      </c>
      <c r="F20" s="44">
        <v>4363.16</v>
      </c>
      <c r="G20" s="434">
        <v>5</v>
      </c>
      <c r="H20" s="44">
        <v>962.82</v>
      </c>
      <c r="I20" s="434">
        <v>30</v>
      </c>
      <c r="J20" s="44">
        <v>111.74</v>
      </c>
      <c r="K20" s="434">
        <v>0</v>
      </c>
      <c r="L20" s="442">
        <v>0</v>
      </c>
      <c r="M20" s="124">
        <f t="shared" si="0"/>
        <v>1971</v>
      </c>
      <c r="N20" s="57">
        <f t="shared" si="0"/>
        <v>9332.31</v>
      </c>
    </row>
    <row r="21" spans="1:14" x14ac:dyDescent="0.3">
      <c r="A21" s="5">
        <v>16</v>
      </c>
      <c r="B21" s="5" t="s">
        <v>111</v>
      </c>
      <c r="C21" s="434">
        <v>0</v>
      </c>
      <c r="D21" s="44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">
        <v>0</v>
      </c>
      <c r="K21" s="434">
        <v>0</v>
      </c>
      <c r="L21" s="442">
        <v>0</v>
      </c>
      <c r="M21" s="124">
        <f t="shared" si="0"/>
        <v>0</v>
      </c>
      <c r="N21" s="57">
        <f t="shared" si="0"/>
        <v>0</v>
      </c>
    </row>
    <row r="22" spans="1:14" x14ac:dyDescent="0.3">
      <c r="A22" s="5">
        <v>17</v>
      </c>
      <c r="B22" s="5" t="s">
        <v>112</v>
      </c>
      <c r="C22" s="434">
        <v>10</v>
      </c>
      <c r="D22" s="44">
        <v>17.600000000000001</v>
      </c>
      <c r="E22" s="434">
        <v>0</v>
      </c>
      <c r="F22" s="44">
        <v>0</v>
      </c>
      <c r="G22" s="434">
        <v>0</v>
      </c>
      <c r="H22" s="44">
        <v>0</v>
      </c>
      <c r="I22" s="434">
        <v>0</v>
      </c>
      <c r="J22" s="44">
        <v>0</v>
      </c>
      <c r="K22" s="434">
        <v>0</v>
      </c>
      <c r="L22" s="442">
        <v>0</v>
      </c>
      <c r="M22" s="124">
        <f t="shared" si="0"/>
        <v>10</v>
      </c>
      <c r="N22" s="57">
        <f t="shared" si="0"/>
        <v>17.600000000000001</v>
      </c>
    </row>
    <row r="23" spans="1:14" x14ac:dyDescent="0.3">
      <c r="A23" s="5">
        <v>18</v>
      </c>
      <c r="B23" s="5" t="s">
        <v>113</v>
      </c>
      <c r="C23" s="434">
        <v>37</v>
      </c>
      <c r="D23" s="44">
        <v>117.56</v>
      </c>
      <c r="E23" s="434">
        <v>6</v>
      </c>
      <c r="F23" s="44">
        <v>49.39</v>
      </c>
      <c r="G23" s="434">
        <v>0</v>
      </c>
      <c r="H23" s="44">
        <v>0</v>
      </c>
      <c r="I23" s="434">
        <v>0</v>
      </c>
      <c r="J23" s="44">
        <v>0</v>
      </c>
      <c r="K23" s="434">
        <v>0</v>
      </c>
      <c r="L23" s="442">
        <v>0</v>
      </c>
      <c r="M23" s="124">
        <f t="shared" si="0"/>
        <v>43</v>
      </c>
      <c r="N23" s="57">
        <f t="shared" si="0"/>
        <v>166.95</v>
      </c>
    </row>
    <row r="24" spans="1:14" x14ac:dyDescent="0.3">
      <c r="A24" s="5">
        <v>19</v>
      </c>
      <c r="B24" s="5" t="s">
        <v>114</v>
      </c>
      <c r="C24" s="434">
        <v>21</v>
      </c>
      <c r="D24" s="44">
        <v>35.65</v>
      </c>
      <c r="E24" s="434">
        <v>0</v>
      </c>
      <c r="F24" s="44">
        <v>0</v>
      </c>
      <c r="G24" s="434">
        <v>0</v>
      </c>
      <c r="H24" s="44">
        <v>0</v>
      </c>
      <c r="I24" s="434">
        <v>0</v>
      </c>
      <c r="J24" s="44">
        <v>0</v>
      </c>
      <c r="K24" s="434">
        <v>0</v>
      </c>
      <c r="L24" s="442">
        <v>0</v>
      </c>
      <c r="M24" s="124">
        <f t="shared" si="0"/>
        <v>21</v>
      </c>
      <c r="N24" s="57">
        <f t="shared" si="0"/>
        <v>35.65</v>
      </c>
    </row>
    <row r="25" spans="1:14" x14ac:dyDescent="0.3">
      <c r="A25" s="5">
        <v>20</v>
      </c>
      <c r="B25" s="5" t="s">
        <v>115</v>
      </c>
      <c r="C25" s="434">
        <v>15</v>
      </c>
      <c r="D25" s="44">
        <v>22.62</v>
      </c>
      <c r="E25" s="434">
        <v>1</v>
      </c>
      <c r="F25" s="44">
        <v>5.52</v>
      </c>
      <c r="G25" s="434">
        <v>0</v>
      </c>
      <c r="H25" s="44">
        <v>0</v>
      </c>
      <c r="I25" s="434">
        <v>0</v>
      </c>
      <c r="J25" s="44">
        <v>0</v>
      </c>
      <c r="K25" s="434">
        <v>0</v>
      </c>
      <c r="L25" s="442">
        <v>0</v>
      </c>
      <c r="M25" s="124">
        <f t="shared" si="0"/>
        <v>16</v>
      </c>
      <c r="N25" s="57">
        <f t="shared" si="0"/>
        <v>28.14</v>
      </c>
    </row>
    <row r="26" spans="1:14" x14ac:dyDescent="0.3">
      <c r="A26" s="5">
        <v>21</v>
      </c>
      <c r="B26" s="5" t="s">
        <v>116</v>
      </c>
      <c r="C26" s="434">
        <v>145</v>
      </c>
      <c r="D26" s="44">
        <v>377.25</v>
      </c>
      <c r="E26" s="434">
        <v>4</v>
      </c>
      <c r="F26" s="44">
        <v>38.61</v>
      </c>
      <c r="G26" s="434">
        <v>0</v>
      </c>
      <c r="H26" s="44">
        <v>0</v>
      </c>
      <c r="I26" s="434">
        <v>0</v>
      </c>
      <c r="J26" s="44">
        <v>0</v>
      </c>
      <c r="K26" s="434">
        <v>0</v>
      </c>
      <c r="L26" s="442">
        <v>0</v>
      </c>
      <c r="M26" s="124">
        <f t="shared" si="0"/>
        <v>149</v>
      </c>
      <c r="N26" s="57">
        <f t="shared" si="0"/>
        <v>415.86</v>
      </c>
    </row>
    <row r="27" spans="1:14" x14ac:dyDescent="0.3">
      <c r="A27" s="5">
        <v>22</v>
      </c>
      <c r="B27" s="5" t="s">
        <v>117</v>
      </c>
      <c r="C27" s="434">
        <v>56</v>
      </c>
      <c r="D27" s="44">
        <v>92.1</v>
      </c>
      <c r="E27" s="434">
        <v>0</v>
      </c>
      <c r="F27" s="44">
        <v>0</v>
      </c>
      <c r="G27" s="434">
        <v>0</v>
      </c>
      <c r="H27" s="44">
        <v>0</v>
      </c>
      <c r="I27" s="434">
        <v>0</v>
      </c>
      <c r="J27" s="44">
        <v>0</v>
      </c>
      <c r="K27" s="434">
        <v>0</v>
      </c>
      <c r="L27" s="442">
        <v>0</v>
      </c>
      <c r="M27" s="124">
        <f t="shared" si="0"/>
        <v>56</v>
      </c>
      <c r="N27" s="57">
        <f t="shared" si="0"/>
        <v>92.1</v>
      </c>
    </row>
    <row r="28" spans="1:14" x14ac:dyDescent="0.3">
      <c r="A28" s="5">
        <v>23</v>
      </c>
      <c r="B28" s="5" t="s">
        <v>118</v>
      </c>
      <c r="C28" s="434">
        <v>244</v>
      </c>
      <c r="D28" s="44">
        <v>442.47</v>
      </c>
      <c r="E28" s="434">
        <v>3</v>
      </c>
      <c r="F28" s="44">
        <v>33.71</v>
      </c>
      <c r="G28" s="434">
        <v>0</v>
      </c>
      <c r="H28" s="44">
        <v>0</v>
      </c>
      <c r="I28" s="434">
        <v>0</v>
      </c>
      <c r="J28" s="44">
        <v>0</v>
      </c>
      <c r="K28" s="434">
        <v>0</v>
      </c>
      <c r="L28" s="442">
        <v>0</v>
      </c>
      <c r="M28" s="124">
        <f t="shared" si="0"/>
        <v>247</v>
      </c>
      <c r="N28" s="57">
        <f t="shared" si="0"/>
        <v>476.18</v>
      </c>
    </row>
    <row r="29" spans="1:14" ht="17.25" customHeight="1" x14ac:dyDescent="0.3">
      <c r="A29" s="6" t="s">
        <v>28</v>
      </c>
      <c r="B29" s="6" t="s">
        <v>16</v>
      </c>
      <c r="C29" s="436">
        <f>SUM(C6:C28)</f>
        <v>2697</v>
      </c>
      <c r="D29" s="45">
        <f t="shared" ref="D29:L29" si="1">SUM(D6:D28)</f>
        <v>5922.2400000000007</v>
      </c>
      <c r="E29" s="436">
        <f t="shared" si="1"/>
        <v>330</v>
      </c>
      <c r="F29" s="45">
        <f t="shared" si="1"/>
        <v>4720.01</v>
      </c>
      <c r="G29" s="436">
        <f t="shared" si="1"/>
        <v>5</v>
      </c>
      <c r="H29" s="45">
        <f t="shared" si="1"/>
        <v>962.82</v>
      </c>
      <c r="I29" s="436">
        <f t="shared" si="1"/>
        <v>30</v>
      </c>
      <c r="J29" s="45">
        <f t="shared" si="1"/>
        <v>111.74</v>
      </c>
      <c r="K29" s="436">
        <f t="shared" si="1"/>
        <v>6</v>
      </c>
      <c r="L29" s="443">
        <f t="shared" si="1"/>
        <v>0.23</v>
      </c>
      <c r="M29" s="126">
        <f t="shared" si="0"/>
        <v>3068</v>
      </c>
      <c r="N29" s="58">
        <f t="shared" si="0"/>
        <v>11717.039999999999</v>
      </c>
    </row>
  </sheetData>
  <mergeCells count="9">
    <mergeCell ref="A1:N1"/>
    <mergeCell ref="A2:N2"/>
    <mergeCell ref="A3:N3"/>
    <mergeCell ref="C4:D4"/>
    <mergeCell ref="E4:F4"/>
    <mergeCell ref="G4:H4"/>
    <mergeCell ref="I4:J4"/>
    <mergeCell ref="K4:L4"/>
    <mergeCell ref="M4:N4"/>
  </mergeCells>
  <pageMargins left="0.48" right="0.25" top="0.75" bottom="0.75" header="0.3" footer="0.3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P31"/>
  <sheetViews>
    <sheetView workbookViewId="0">
      <selection sqref="A1:P1"/>
    </sheetView>
  </sheetViews>
  <sheetFormatPr defaultRowHeight="14.4" x14ac:dyDescent="0.3"/>
  <cols>
    <col min="1" max="1" width="7.33203125" customWidth="1"/>
    <col min="2" max="2" width="6.6640625" customWidth="1"/>
    <col min="3" max="3" width="4.109375" customWidth="1"/>
    <col min="4" max="4" width="4.6640625" style="46" customWidth="1"/>
    <col min="5" max="5" width="4.6640625" customWidth="1"/>
    <col min="6" max="6" width="7.33203125" style="46" customWidth="1"/>
    <col min="7" max="7" width="5.109375" customWidth="1"/>
    <col min="8" max="8" width="7.44140625" style="46" customWidth="1"/>
    <col min="9" max="9" width="4.109375" customWidth="1"/>
    <col min="10" max="10" width="5.5546875" style="46" customWidth="1"/>
    <col min="11" max="11" width="4.109375" customWidth="1"/>
    <col min="12" max="12" width="6.88671875" style="46" customWidth="1"/>
    <col min="13" max="13" width="4.109375" customWidth="1"/>
    <col min="14" max="14" width="6.33203125" style="46" customWidth="1"/>
    <col min="15" max="15" width="5.5546875" customWidth="1"/>
    <col min="16" max="16" width="8.44140625" style="46" customWidth="1"/>
    <col min="19" max="19" width="8.44140625" customWidth="1"/>
    <col min="20" max="20" width="8.88671875" customWidth="1"/>
  </cols>
  <sheetData>
    <row r="1" spans="1:16" s="133" customFormat="1" ht="27" customHeight="1" x14ac:dyDescent="0.3">
      <c r="A1" s="656">
        <v>22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8"/>
    </row>
    <row r="2" spans="1:16" ht="74.25" customHeight="1" x14ac:dyDescent="0.45">
      <c r="A2" s="577" t="s">
        <v>736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ht="29.2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7"/>
    </row>
    <row r="4" spans="1:16" ht="39.75" customHeight="1" x14ac:dyDescent="0.3">
      <c r="A4" s="633" t="s">
        <v>0</v>
      </c>
      <c r="B4" s="633" t="s">
        <v>1</v>
      </c>
      <c r="C4" s="629" t="s">
        <v>882</v>
      </c>
      <c r="D4" s="630"/>
      <c r="E4" s="629" t="s">
        <v>883</v>
      </c>
      <c r="F4" s="630"/>
      <c r="G4" s="629" t="s">
        <v>884</v>
      </c>
      <c r="H4" s="630"/>
      <c r="I4" s="629" t="s">
        <v>420</v>
      </c>
      <c r="J4" s="659"/>
      <c r="K4" s="629" t="s">
        <v>421</v>
      </c>
      <c r="L4" s="630"/>
      <c r="M4" s="629" t="s">
        <v>422</v>
      </c>
      <c r="N4" s="630"/>
      <c r="O4" s="631" t="s">
        <v>885</v>
      </c>
      <c r="P4" s="632"/>
    </row>
    <row r="5" spans="1:16" s="16" customFormat="1" ht="17.25" customHeight="1" x14ac:dyDescent="0.3">
      <c r="A5" s="620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43" t="s">
        <v>182</v>
      </c>
      <c r="O5" s="1" t="s">
        <v>180</v>
      </c>
      <c r="P5" s="43" t="s">
        <v>182</v>
      </c>
    </row>
    <row r="6" spans="1:16" x14ac:dyDescent="0.3">
      <c r="A6" s="2">
        <v>1</v>
      </c>
      <c r="B6" s="2" t="s">
        <v>3</v>
      </c>
      <c r="C6" s="2">
        <v>0</v>
      </c>
      <c r="D6" s="53">
        <v>0</v>
      </c>
      <c r="E6" s="2">
        <v>3</v>
      </c>
      <c r="F6" s="53">
        <v>2.98</v>
      </c>
      <c r="G6" s="2">
        <v>5</v>
      </c>
      <c r="H6" s="53">
        <v>25.25</v>
      </c>
      <c r="I6" s="2">
        <v>0</v>
      </c>
      <c r="J6" s="53">
        <v>0</v>
      </c>
      <c r="K6" s="2">
        <v>0</v>
      </c>
      <c r="L6" s="53">
        <v>0</v>
      </c>
      <c r="M6" s="2">
        <v>37</v>
      </c>
      <c r="N6" s="53">
        <v>137.78</v>
      </c>
      <c r="O6" s="12">
        <f>C6+E6+G6+I6+K6+M6</f>
        <v>45</v>
      </c>
      <c r="P6" s="57">
        <f>D6+F6+H6+J6+L6+N6</f>
        <v>166.01</v>
      </c>
    </row>
    <row r="7" spans="1:16" x14ac:dyDescent="0.3">
      <c r="A7" s="2">
        <v>2</v>
      </c>
      <c r="B7" s="2" t="s">
        <v>4</v>
      </c>
      <c r="C7" s="2">
        <v>0</v>
      </c>
      <c r="D7" s="53">
        <v>0</v>
      </c>
      <c r="E7" s="2">
        <v>0</v>
      </c>
      <c r="F7" s="53">
        <v>0</v>
      </c>
      <c r="G7" s="2">
        <v>0</v>
      </c>
      <c r="H7" s="53">
        <v>0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3">
        <v>0</v>
      </c>
      <c r="O7" s="12">
        <f t="shared" ref="O7:O31" si="0">C7+E7+G7+I7+K7+M7</f>
        <v>0</v>
      </c>
      <c r="P7" s="57">
        <f t="shared" ref="P7:P31" si="1">D7+F7+H7+J7+L7+N7</f>
        <v>0</v>
      </c>
    </row>
    <row r="8" spans="1:16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3">
        <v>0</v>
      </c>
      <c r="O8" s="12">
        <f t="shared" si="0"/>
        <v>0</v>
      </c>
      <c r="P8" s="57">
        <f t="shared" si="1"/>
        <v>0</v>
      </c>
    </row>
    <row r="9" spans="1:16" x14ac:dyDescent="0.3">
      <c r="A9" s="2">
        <v>4</v>
      </c>
      <c r="B9" s="2" t="s">
        <v>6</v>
      </c>
      <c r="C9" s="2">
        <v>0</v>
      </c>
      <c r="D9" s="53">
        <v>0</v>
      </c>
      <c r="E9" s="2">
        <v>1</v>
      </c>
      <c r="F9" s="53">
        <v>0.71</v>
      </c>
      <c r="G9" s="2">
        <v>1</v>
      </c>
      <c r="H9" s="53">
        <v>5.18</v>
      </c>
      <c r="I9" s="2">
        <v>0</v>
      </c>
      <c r="J9" s="53">
        <v>0</v>
      </c>
      <c r="K9" s="2">
        <v>0</v>
      </c>
      <c r="L9" s="53">
        <v>0</v>
      </c>
      <c r="M9" s="2">
        <v>0</v>
      </c>
      <c r="N9" s="53">
        <v>0</v>
      </c>
      <c r="O9" s="12">
        <f t="shared" si="0"/>
        <v>2</v>
      </c>
      <c r="P9" s="57">
        <f t="shared" si="1"/>
        <v>5.89</v>
      </c>
    </row>
    <row r="10" spans="1:16" x14ac:dyDescent="0.3">
      <c r="A10" s="2">
        <v>5</v>
      </c>
      <c r="B10" s="2" t="s">
        <v>7</v>
      </c>
      <c r="C10" s="2">
        <v>0</v>
      </c>
      <c r="D10" s="53">
        <v>0</v>
      </c>
      <c r="E10" s="2">
        <v>0</v>
      </c>
      <c r="F10" s="53">
        <v>0</v>
      </c>
      <c r="G10" s="2">
        <v>3</v>
      </c>
      <c r="H10" s="53">
        <v>38</v>
      </c>
      <c r="I10" s="2">
        <v>0</v>
      </c>
      <c r="J10" s="53">
        <v>0</v>
      </c>
      <c r="K10" s="2">
        <v>0</v>
      </c>
      <c r="L10" s="53">
        <v>0</v>
      </c>
      <c r="M10" s="2">
        <v>0</v>
      </c>
      <c r="N10" s="53">
        <v>0</v>
      </c>
      <c r="O10" s="12">
        <f t="shared" si="0"/>
        <v>3</v>
      </c>
      <c r="P10" s="57">
        <f t="shared" si="1"/>
        <v>38</v>
      </c>
    </row>
    <row r="11" spans="1:16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1</v>
      </c>
      <c r="H11" s="53">
        <v>19.79</v>
      </c>
      <c r="I11" s="2">
        <v>1</v>
      </c>
      <c r="J11" s="53">
        <v>8.56</v>
      </c>
      <c r="K11" s="2">
        <v>0</v>
      </c>
      <c r="L11" s="53">
        <v>0</v>
      </c>
      <c r="M11" s="2">
        <v>0</v>
      </c>
      <c r="N11" s="53">
        <v>0</v>
      </c>
      <c r="O11" s="12">
        <f t="shared" si="0"/>
        <v>2</v>
      </c>
      <c r="P11" s="57">
        <f t="shared" si="1"/>
        <v>28.35</v>
      </c>
    </row>
    <row r="12" spans="1:16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v>2</v>
      </c>
      <c r="N12" s="53">
        <v>5.7</v>
      </c>
      <c r="O12" s="12">
        <f t="shared" si="0"/>
        <v>2</v>
      </c>
      <c r="P12" s="57">
        <f t="shared" si="1"/>
        <v>5.7</v>
      </c>
    </row>
    <row r="13" spans="1:16" x14ac:dyDescent="0.3">
      <c r="A13" s="2">
        <v>8</v>
      </c>
      <c r="B13" s="2" t="s">
        <v>10</v>
      </c>
      <c r="C13" s="2">
        <v>0</v>
      </c>
      <c r="D13" s="53">
        <v>0</v>
      </c>
      <c r="E13" s="2">
        <v>0</v>
      </c>
      <c r="F13" s="53">
        <v>0</v>
      </c>
      <c r="G13" s="2">
        <v>0</v>
      </c>
      <c r="H13" s="53">
        <v>0</v>
      </c>
      <c r="I13" s="2">
        <v>0</v>
      </c>
      <c r="J13" s="53">
        <v>0</v>
      </c>
      <c r="K13" s="2">
        <v>0</v>
      </c>
      <c r="L13" s="53">
        <v>0</v>
      </c>
      <c r="M13" s="2">
        <v>0</v>
      </c>
      <c r="N13" s="53">
        <v>0</v>
      </c>
      <c r="O13" s="12">
        <f t="shared" si="0"/>
        <v>0</v>
      </c>
      <c r="P13" s="57">
        <f t="shared" si="1"/>
        <v>0</v>
      </c>
    </row>
    <row r="14" spans="1:16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1</v>
      </c>
      <c r="H14" s="53">
        <v>11.34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3">
        <v>0</v>
      </c>
      <c r="O14" s="12">
        <f t="shared" si="0"/>
        <v>1</v>
      </c>
      <c r="P14" s="57">
        <f t="shared" si="1"/>
        <v>11.34</v>
      </c>
    </row>
    <row r="15" spans="1:16" x14ac:dyDescent="0.3">
      <c r="A15" s="2">
        <v>10</v>
      </c>
      <c r="B15" s="2" t="s">
        <v>12</v>
      </c>
      <c r="C15" s="2">
        <v>0</v>
      </c>
      <c r="D15" s="53">
        <v>0</v>
      </c>
      <c r="E15" s="2">
        <v>14</v>
      </c>
      <c r="F15" s="53">
        <v>51.79</v>
      </c>
      <c r="G15" s="2">
        <v>7</v>
      </c>
      <c r="H15" s="53">
        <v>24.66</v>
      </c>
      <c r="I15" s="2">
        <v>0</v>
      </c>
      <c r="J15" s="53">
        <v>0</v>
      </c>
      <c r="K15" s="2">
        <v>0</v>
      </c>
      <c r="L15" s="53">
        <v>0</v>
      </c>
      <c r="M15" s="2">
        <v>0</v>
      </c>
      <c r="N15" s="53">
        <v>0</v>
      </c>
      <c r="O15" s="12">
        <f t="shared" si="0"/>
        <v>21</v>
      </c>
      <c r="P15" s="57">
        <f t="shared" si="1"/>
        <v>76.45</v>
      </c>
    </row>
    <row r="16" spans="1:16" x14ac:dyDescent="0.3">
      <c r="A16" s="2">
        <v>11</v>
      </c>
      <c r="B16" s="2" t="s">
        <v>13</v>
      </c>
      <c r="C16" s="2">
        <v>0</v>
      </c>
      <c r="D16" s="53">
        <v>0</v>
      </c>
      <c r="E16" s="2">
        <v>3</v>
      </c>
      <c r="F16" s="53">
        <v>7.87</v>
      </c>
      <c r="G16" s="2">
        <v>13</v>
      </c>
      <c r="H16" s="53">
        <v>147.94999999999999</v>
      </c>
      <c r="I16" s="2">
        <v>0</v>
      </c>
      <c r="J16" s="53">
        <v>0</v>
      </c>
      <c r="K16" s="2">
        <v>0</v>
      </c>
      <c r="L16" s="53">
        <v>0</v>
      </c>
      <c r="M16" s="2">
        <v>40</v>
      </c>
      <c r="N16" s="53">
        <v>435.63</v>
      </c>
      <c r="O16" s="12">
        <f t="shared" si="0"/>
        <v>56</v>
      </c>
      <c r="P16" s="57">
        <f t="shared" si="1"/>
        <v>591.45000000000005</v>
      </c>
    </row>
    <row r="17" spans="1:16" x14ac:dyDescent="0.3">
      <c r="A17" s="2">
        <v>12</v>
      </c>
      <c r="B17" s="2" t="s">
        <v>14</v>
      </c>
      <c r="C17" s="2">
        <v>0</v>
      </c>
      <c r="D17" s="53">
        <v>0</v>
      </c>
      <c r="E17" s="2">
        <v>1</v>
      </c>
      <c r="F17" s="53">
        <v>3.06</v>
      </c>
      <c r="G17" s="2">
        <v>0</v>
      </c>
      <c r="H17" s="53">
        <v>0</v>
      </c>
      <c r="I17" s="2">
        <v>0</v>
      </c>
      <c r="J17" s="53">
        <v>0</v>
      </c>
      <c r="K17" s="2">
        <v>0</v>
      </c>
      <c r="L17" s="53">
        <v>0</v>
      </c>
      <c r="M17" s="2">
        <v>1</v>
      </c>
      <c r="N17" s="53">
        <v>0</v>
      </c>
      <c r="O17" s="12">
        <f t="shared" si="0"/>
        <v>2</v>
      </c>
      <c r="P17" s="57">
        <f t="shared" si="1"/>
        <v>3.06</v>
      </c>
    </row>
    <row r="18" spans="1:16" s="17" customFormat="1" x14ac:dyDescent="0.3">
      <c r="A18" s="3" t="s">
        <v>15</v>
      </c>
      <c r="B18" s="3" t="s">
        <v>16</v>
      </c>
      <c r="C18" s="3">
        <f t="shared" ref="C18:N18" si="2">SUM(C6:C17)</f>
        <v>0</v>
      </c>
      <c r="D18" s="54">
        <f t="shared" si="2"/>
        <v>0</v>
      </c>
      <c r="E18" s="3">
        <f t="shared" si="2"/>
        <v>22</v>
      </c>
      <c r="F18" s="54">
        <f t="shared" si="2"/>
        <v>66.41</v>
      </c>
      <c r="G18" s="3">
        <f t="shared" si="2"/>
        <v>31</v>
      </c>
      <c r="H18" s="54">
        <f t="shared" si="2"/>
        <v>272.16999999999996</v>
      </c>
      <c r="I18" s="3">
        <f t="shared" si="2"/>
        <v>1</v>
      </c>
      <c r="J18" s="54">
        <f t="shared" si="2"/>
        <v>8.56</v>
      </c>
      <c r="K18" s="3">
        <f t="shared" si="2"/>
        <v>0</v>
      </c>
      <c r="L18" s="54">
        <f t="shared" si="2"/>
        <v>0</v>
      </c>
      <c r="M18" s="3">
        <f t="shared" si="2"/>
        <v>80</v>
      </c>
      <c r="N18" s="54">
        <f t="shared" si="2"/>
        <v>579.11</v>
      </c>
      <c r="O18" s="13">
        <f t="shared" si="0"/>
        <v>134</v>
      </c>
      <c r="P18" s="58">
        <f t="shared" si="1"/>
        <v>926.25</v>
      </c>
    </row>
    <row r="19" spans="1:16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3">
        <v>0</v>
      </c>
      <c r="O19" s="12">
        <f t="shared" si="0"/>
        <v>0</v>
      </c>
      <c r="P19" s="57">
        <f t="shared" si="1"/>
        <v>0</v>
      </c>
    </row>
    <row r="20" spans="1:16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12">
        <f t="shared" si="0"/>
        <v>0</v>
      </c>
      <c r="P20" s="57">
        <f t="shared" si="1"/>
        <v>0</v>
      </c>
    </row>
    <row r="21" spans="1:16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0</v>
      </c>
      <c r="J21" s="53">
        <v>0</v>
      </c>
      <c r="K21" s="2">
        <v>0</v>
      </c>
      <c r="L21" s="53">
        <v>0</v>
      </c>
      <c r="M21" s="2">
        <v>0</v>
      </c>
      <c r="N21" s="53">
        <v>0</v>
      </c>
      <c r="O21" s="12">
        <f t="shared" si="0"/>
        <v>0</v>
      </c>
      <c r="P21" s="57">
        <f t="shared" si="1"/>
        <v>0</v>
      </c>
    </row>
    <row r="22" spans="1:16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v>0</v>
      </c>
      <c r="N22" s="53">
        <v>0</v>
      </c>
      <c r="O22" s="12">
        <f t="shared" si="0"/>
        <v>0</v>
      </c>
      <c r="P22" s="57">
        <f t="shared" si="1"/>
        <v>0</v>
      </c>
    </row>
    <row r="23" spans="1:16" s="47" customFormat="1" x14ac:dyDescent="0.3">
      <c r="A23" s="94">
        <v>5</v>
      </c>
      <c r="B23" s="94" t="s">
        <v>20</v>
      </c>
      <c r="C23" s="94">
        <v>0</v>
      </c>
      <c r="D23" s="96">
        <v>0</v>
      </c>
      <c r="E23" s="94">
        <v>0</v>
      </c>
      <c r="F23" s="96">
        <v>0</v>
      </c>
      <c r="G23" s="94">
        <v>0</v>
      </c>
      <c r="H23" s="96">
        <v>0</v>
      </c>
      <c r="I23" s="94">
        <v>0</v>
      </c>
      <c r="J23" s="96">
        <v>0</v>
      </c>
      <c r="K23" s="94">
        <v>0</v>
      </c>
      <c r="L23" s="96">
        <v>0</v>
      </c>
      <c r="M23" s="94">
        <v>0</v>
      </c>
      <c r="N23" s="96">
        <v>0</v>
      </c>
      <c r="O23" s="95">
        <f t="shared" si="0"/>
        <v>0</v>
      </c>
      <c r="P23" s="98">
        <f t="shared" si="1"/>
        <v>0</v>
      </c>
    </row>
    <row r="24" spans="1:16" s="47" customFormat="1" x14ac:dyDescent="0.3">
      <c r="A24" s="94">
        <v>6</v>
      </c>
      <c r="B24" s="94" t="s">
        <v>21</v>
      </c>
      <c r="C24" s="94">
        <v>0</v>
      </c>
      <c r="D24" s="96">
        <v>0</v>
      </c>
      <c r="E24" s="94">
        <v>0</v>
      </c>
      <c r="F24" s="96">
        <v>0</v>
      </c>
      <c r="G24" s="94">
        <v>0</v>
      </c>
      <c r="H24" s="96">
        <v>0</v>
      </c>
      <c r="I24" s="94">
        <v>0</v>
      </c>
      <c r="J24" s="96">
        <v>0</v>
      </c>
      <c r="K24" s="94">
        <v>0</v>
      </c>
      <c r="L24" s="96">
        <v>0</v>
      </c>
      <c r="M24" s="94">
        <v>0</v>
      </c>
      <c r="N24" s="96">
        <v>0</v>
      </c>
      <c r="O24" s="95">
        <f t="shared" si="0"/>
        <v>0</v>
      </c>
      <c r="P24" s="98">
        <f t="shared" si="1"/>
        <v>0</v>
      </c>
    </row>
    <row r="25" spans="1:16" s="47" customFormat="1" x14ac:dyDescent="0.3">
      <c r="A25" s="94">
        <v>7</v>
      </c>
      <c r="B25" s="94" t="s">
        <v>22</v>
      </c>
      <c r="C25" s="94">
        <v>0</v>
      </c>
      <c r="D25" s="96">
        <v>0</v>
      </c>
      <c r="E25" s="94">
        <v>0</v>
      </c>
      <c r="F25" s="96">
        <v>0</v>
      </c>
      <c r="G25" s="94">
        <v>0</v>
      </c>
      <c r="H25" s="96">
        <v>0</v>
      </c>
      <c r="I25" s="94">
        <v>0</v>
      </c>
      <c r="J25" s="96">
        <v>0</v>
      </c>
      <c r="K25" s="94">
        <v>0</v>
      </c>
      <c r="L25" s="96">
        <v>0</v>
      </c>
      <c r="M25" s="94">
        <v>0</v>
      </c>
      <c r="N25" s="96">
        <v>0</v>
      </c>
      <c r="O25" s="95">
        <f t="shared" si="0"/>
        <v>0</v>
      </c>
      <c r="P25" s="98">
        <f t="shared" si="1"/>
        <v>0</v>
      </c>
    </row>
    <row r="26" spans="1:16" s="47" customFormat="1" x14ac:dyDescent="0.3">
      <c r="A26" s="94">
        <v>8</v>
      </c>
      <c r="B26" s="94" t="s">
        <v>23</v>
      </c>
      <c r="C26" s="94">
        <v>0</v>
      </c>
      <c r="D26" s="96">
        <v>0</v>
      </c>
      <c r="E26" s="94">
        <v>0</v>
      </c>
      <c r="F26" s="96">
        <v>0</v>
      </c>
      <c r="G26" s="94">
        <v>0</v>
      </c>
      <c r="H26" s="96">
        <v>0</v>
      </c>
      <c r="I26" s="94">
        <v>0</v>
      </c>
      <c r="J26" s="96">
        <v>0</v>
      </c>
      <c r="K26" s="94">
        <v>0</v>
      </c>
      <c r="L26" s="96">
        <v>0</v>
      </c>
      <c r="M26" s="94">
        <v>0</v>
      </c>
      <c r="N26" s="96">
        <v>0</v>
      </c>
      <c r="O26" s="95">
        <f t="shared" si="0"/>
        <v>0</v>
      </c>
      <c r="P26" s="98">
        <f t="shared" si="1"/>
        <v>0</v>
      </c>
    </row>
    <row r="27" spans="1:16" s="488" customFormat="1" x14ac:dyDescent="0.3">
      <c r="A27" s="344" t="s">
        <v>24</v>
      </c>
      <c r="B27" s="344" t="s">
        <v>16</v>
      </c>
      <c r="C27" s="344">
        <f t="shared" ref="C27:N27" si="3">SUM(C19:C26)</f>
        <v>0</v>
      </c>
      <c r="D27" s="345">
        <f t="shared" si="3"/>
        <v>0</v>
      </c>
      <c r="E27" s="344">
        <f t="shared" si="3"/>
        <v>0</v>
      </c>
      <c r="F27" s="345">
        <f t="shared" si="3"/>
        <v>0</v>
      </c>
      <c r="G27" s="344">
        <f t="shared" si="3"/>
        <v>0</v>
      </c>
      <c r="H27" s="345">
        <f t="shared" si="3"/>
        <v>0</v>
      </c>
      <c r="I27" s="344">
        <f t="shared" si="3"/>
        <v>0</v>
      </c>
      <c r="J27" s="345">
        <f t="shared" si="3"/>
        <v>0</v>
      </c>
      <c r="K27" s="344">
        <f t="shared" si="3"/>
        <v>0</v>
      </c>
      <c r="L27" s="345">
        <f t="shared" si="3"/>
        <v>0</v>
      </c>
      <c r="M27" s="344">
        <f t="shared" si="3"/>
        <v>0</v>
      </c>
      <c r="N27" s="345">
        <f t="shared" si="3"/>
        <v>0</v>
      </c>
      <c r="O27" s="138">
        <f t="shared" si="0"/>
        <v>0</v>
      </c>
      <c r="P27" s="197">
        <f t="shared" si="1"/>
        <v>0</v>
      </c>
    </row>
    <row r="28" spans="1:16" s="47" customFormat="1" x14ac:dyDescent="0.3">
      <c r="A28" s="94">
        <v>1</v>
      </c>
      <c r="B28" s="94" t="s">
        <v>25</v>
      </c>
      <c r="C28" s="94">
        <v>0</v>
      </c>
      <c r="D28" s="96">
        <v>0</v>
      </c>
      <c r="E28" s="94">
        <v>0</v>
      </c>
      <c r="F28" s="96">
        <v>0</v>
      </c>
      <c r="G28" s="94">
        <v>0</v>
      </c>
      <c r="H28" s="96">
        <v>0</v>
      </c>
      <c r="I28" s="94">
        <v>0</v>
      </c>
      <c r="J28" s="96">
        <v>0</v>
      </c>
      <c r="K28" s="94">
        <v>0</v>
      </c>
      <c r="L28" s="96">
        <v>0</v>
      </c>
      <c r="M28" s="94">
        <v>6</v>
      </c>
      <c r="N28" s="96">
        <v>3.51</v>
      </c>
      <c r="O28" s="95">
        <f t="shared" si="0"/>
        <v>6</v>
      </c>
      <c r="P28" s="98">
        <f t="shared" si="1"/>
        <v>3.51</v>
      </c>
    </row>
    <row r="29" spans="1:16" s="17" customFormat="1" x14ac:dyDescent="0.3">
      <c r="A29" s="3" t="s">
        <v>26</v>
      </c>
      <c r="B29" s="3" t="s">
        <v>16</v>
      </c>
      <c r="C29" s="3">
        <f>C28</f>
        <v>0</v>
      </c>
      <c r="D29" s="54">
        <f t="shared" ref="D29:N29" si="4">D28</f>
        <v>0</v>
      </c>
      <c r="E29" s="3">
        <f t="shared" si="4"/>
        <v>0</v>
      </c>
      <c r="F29" s="54">
        <f t="shared" si="4"/>
        <v>0</v>
      </c>
      <c r="G29" s="3">
        <f t="shared" si="4"/>
        <v>0</v>
      </c>
      <c r="H29" s="54">
        <f t="shared" si="4"/>
        <v>0</v>
      </c>
      <c r="I29" s="3">
        <f t="shared" si="4"/>
        <v>0</v>
      </c>
      <c r="J29" s="54">
        <f t="shared" si="4"/>
        <v>0</v>
      </c>
      <c r="K29" s="3">
        <f t="shared" si="4"/>
        <v>0</v>
      </c>
      <c r="L29" s="54">
        <f t="shared" si="4"/>
        <v>0</v>
      </c>
      <c r="M29" s="3">
        <f t="shared" si="4"/>
        <v>6</v>
      </c>
      <c r="N29" s="54">
        <f t="shared" si="4"/>
        <v>3.51</v>
      </c>
      <c r="O29" s="13">
        <f t="shared" si="0"/>
        <v>6</v>
      </c>
      <c r="P29" s="58">
        <f t="shared" si="1"/>
        <v>3.51</v>
      </c>
    </row>
    <row r="30" spans="1:16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  <c r="O30" s="12">
        <f t="shared" si="0"/>
        <v>0</v>
      </c>
      <c r="P30" s="57">
        <f t="shared" si="1"/>
        <v>0</v>
      </c>
    </row>
    <row r="31" spans="1:16" s="17" customFormat="1" ht="17.25" customHeight="1" x14ac:dyDescent="0.3">
      <c r="A31" s="3" t="s">
        <v>28</v>
      </c>
      <c r="B31" s="3" t="s">
        <v>16</v>
      </c>
      <c r="C31" s="3">
        <f>C18+C27+C29+C30</f>
        <v>0</v>
      </c>
      <c r="D31" s="54">
        <f t="shared" ref="D31:N31" si="5">D18+D27+D29+D30</f>
        <v>0</v>
      </c>
      <c r="E31" s="3">
        <f t="shared" si="5"/>
        <v>22</v>
      </c>
      <c r="F31" s="54">
        <f t="shared" si="5"/>
        <v>66.41</v>
      </c>
      <c r="G31" s="3">
        <f t="shared" si="5"/>
        <v>31</v>
      </c>
      <c r="H31" s="54">
        <f t="shared" si="5"/>
        <v>272.16999999999996</v>
      </c>
      <c r="I31" s="3">
        <f t="shared" si="5"/>
        <v>1</v>
      </c>
      <c r="J31" s="54">
        <f t="shared" si="5"/>
        <v>8.56</v>
      </c>
      <c r="K31" s="3">
        <f t="shared" si="5"/>
        <v>0</v>
      </c>
      <c r="L31" s="54">
        <f t="shared" si="5"/>
        <v>0</v>
      </c>
      <c r="M31" s="3">
        <f t="shared" si="5"/>
        <v>86</v>
      </c>
      <c r="N31" s="54">
        <f t="shared" si="5"/>
        <v>582.62</v>
      </c>
      <c r="O31" s="13">
        <f t="shared" si="0"/>
        <v>140</v>
      </c>
      <c r="P31" s="58">
        <f t="shared" si="1"/>
        <v>929.76</v>
      </c>
    </row>
  </sheetData>
  <mergeCells count="12">
    <mergeCell ref="A1:P1"/>
    <mergeCell ref="A2:P2"/>
    <mergeCell ref="A3:P3"/>
    <mergeCell ref="O4:P4"/>
    <mergeCell ref="A4:A5"/>
    <mergeCell ref="B4:B5"/>
    <mergeCell ref="C4:D4"/>
    <mergeCell ref="E4:F4"/>
    <mergeCell ref="G4:H4"/>
    <mergeCell ref="I4:J4"/>
    <mergeCell ref="K4:L4"/>
    <mergeCell ref="M4:N4"/>
  </mergeCells>
  <pageMargins left="0.63" right="0.25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P29"/>
  <sheetViews>
    <sheetView workbookViewId="0">
      <selection sqref="A1:P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style="273" bestFit="1" customWidth="1"/>
    <col min="4" max="4" width="4.6640625" style="46" bestFit="1" customWidth="1"/>
    <col min="5" max="5" width="4.109375" style="273" bestFit="1" customWidth="1"/>
    <col min="6" max="6" width="7.33203125" style="46" customWidth="1"/>
    <col min="7" max="7" width="4.109375" style="273" bestFit="1" customWidth="1"/>
    <col min="8" max="8" width="8.109375" style="46" customWidth="1"/>
    <col min="9" max="9" width="5.88671875" style="273" customWidth="1"/>
    <col min="10" max="10" width="4.44140625" style="46" customWidth="1"/>
    <col min="11" max="11" width="4.109375" style="273" bestFit="1" customWidth="1"/>
    <col min="12" max="12" width="6.5546875" style="46" customWidth="1"/>
    <col min="13" max="13" width="4.109375" style="273" bestFit="1" customWidth="1"/>
    <col min="14" max="14" width="8.109375" style="46" customWidth="1"/>
    <col min="15" max="15" width="4.109375" style="273" bestFit="1" customWidth="1"/>
    <col min="16" max="16" width="7" style="46" bestFit="1" customWidth="1"/>
  </cols>
  <sheetData>
    <row r="1" spans="1:16" ht="21" x14ac:dyDescent="0.4">
      <c r="A1" s="583">
        <v>23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76.5" customHeight="1" x14ac:dyDescent="0.45">
      <c r="A2" s="577" t="s">
        <v>816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ht="18" x14ac:dyDescent="0.35">
      <c r="A3" s="571" t="s">
        <v>83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2"/>
    </row>
    <row r="4" spans="1:16" ht="36.75" customHeight="1" x14ac:dyDescent="0.3">
      <c r="A4" s="633" t="s">
        <v>0</v>
      </c>
      <c r="B4" s="633" t="s">
        <v>84</v>
      </c>
      <c r="C4" s="629" t="s">
        <v>882</v>
      </c>
      <c r="D4" s="630"/>
      <c r="E4" s="629" t="s">
        <v>883</v>
      </c>
      <c r="F4" s="630"/>
      <c r="G4" s="629" t="s">
        <v>884</v>
      </c>
      <c r="H4" s="630"/>
      <c r="I4" s="615" t="s">
        <v>420</v>
      </c>
      <c r="J4" s="660"/>
      <c r="K4" s="629" t="s">
        <v>421</v>
      </c>
      <c r="L4" s="630"/>
      <c r="M4" s="629" t="s">
        <v>422</v>
      </c>
      <c r="N4" s="630"/>
      <c r="O4" s="631" t="s">
        <v>885</v>
      </c>
      <c r="P4" s="632"/>
    </row>
    <row r="5" spans="1:16" ht="27.75" customHeight="1" x14ac:dyDescent="0.3">
      <c r="A5" s="620"/>
      <c r="B5" s="620"/>
      <c r="C5" s="122" t="s">
        <v>180</v>
      </c>
      <c r="D5" s="43" t="s">
        <v>182</v>
      </c>
      <c r="E5" s="122" t="s">
        <v>180</v>
      </c>
      <c r="F5" s="43" t="s">
        <v>182</v>
      </c>
      <c r="G5" s="122" t="s">
        <v>180</v>
      </c>
      <c r="H5" s="43" t="s">
        <v>182</v>
      </c>
      <c r="I5" s="122" t="s">
        <v>180</v>
      </c>
      <c r="J5" s="43" t="s">
        <v>182</v>
      </c>
      <c r="K5" s="122" t="s">
        <v>180</v>
      </c>
      <c r="L5" s="43" t="s">
        <v>182</v>
      </c>
      <c r="M5" s="122" t="s">
        <v>180</v>
      </c>
      <c r="N5" s="43" t="s">
        <v>182</v>
      </c>
      <c r="O5" s="450" t="s">
        <v>180</v>
      </c>
      <c r="P5" s="80" t="s">
        <v>182</v>
      </c>
    </row>
    <row r="6" spans="1:16" x14ac:dyDescent="0.3">
      <c r="A6" s="5">
        <v>1</v>
      </c>
      <c r="B6" s="5" t="s">
        <v>96</v>
      </c>
      <c r="C6" s="434">
        <v>0</v>
      </c>
      <c r="D6" s="44">
        <v>0</v>
      </c>
      <c r="E6" s="434">
        <v>0</v>
      </c>
      <c r="F6" s="44">
        <v>0</v>
      </c>
      <c r="G6" s="434">
        <v>0</v>
      </c>
      <c r="H6" s="44">
        <v>0</v>
      </c>
      <c r="I6" s="434">
        <v>0</v>
      </c>
      <c r="J6" s="44">
        <v>0</v>
      </c>
      <c r="K6" s="434">
        <v>0</v>
      </c>
      <c r="L6" s="44">
        <v>0</v>
      </c>
      <c r="M6" s="434">
        <v>0</v>
      </c>
      <c r="N6" s="442">
        <v>0</v>
      </c>
      <c r="O6" s="124">
        <f>C6+E6+G6+I6+K6+M6</f>
        <v>0</v>
      </c>
      <c r="P6" s="57">
        <f>D6+F6+H6+J6+L6+N6</f>
        <v>0</v>
      </c>
    </row>
    <row r="7" spans="1:16" x14ac:dyDescent="0.3">
      <c r="A7" s="5">
        <v>2</v>
      </c>
      <c r="B7" s="5" t="s">
        <v>97</v>
      </c>
      <c r="C7" s="434">
        <v>0</v>
      </c>
      <c r="D7" s="44">
        <v>0</v>
      </c>
      <c r="E7" s="434">
        <v>0</v>
      </c>
      <c r="F7" s="44">
        <v>0</v>
      </c>
      <c r="G7" s="434">
        <v>0</v>
      </c>
      <c r="H7" s="44">
        <v>0</v>
      </c>
      <c r="I7" s="434">
        <v>0</v>
      </c>
      <c r="J7" s="44">
        <v>0</v>
      </c>
      <c r="K7" s="434">
        <v>0</v>
      </c>
      <c r="L7" s="44">
        <v>0</v>
      </c>
      <c r="M7" s="434">
        <v>0</v>
      </c>
      <c r="N7" s="442">
        <v>0</v>
      </c>
      <c r="O7" s="124">
        <f t="shared" ref="O7:P29" si="0">C7+E7+G7+I7+K7+M7</f>
        <v>0</v>
      </c>
      <c r="P7" s="57">
        <f t="shared" si="0"/>
        <v>0</v>
      </c>
    </row>
    <row r="8" spans="1:16" x14ac:dyDescent="0.3">
      <c r="A8" s="5">
        <v>3</v>
      </c>
      <c r="B8" s="5" t="s">
        <v>98</v>
      </c>
      <c r="C8" s="434">
        <v>0</v>
      </c>
      <c r="D8" s="44">
        <v>0</v>
      </c>
      <c r="E8" s="434">
        <v>0</v>
      </c>
      <c r="F8" s="44">
        <v>0</v>
      </c>
      <c r="G8" s="434">
        <v>0</v>
      </c>
      <c r="H8" s="44">
        <v>0</v>
      </c>
      <c r="I8" s="434">
        <v>0</v>
      </c>
      <c r="J8" s="44">
        <v>0</v>
      </c>
      <c r="K8" s="434">
        <v>0</v>
      </c>
      <c r="L8" s="44">
        <v>0</v>
      </c>
      <c r="M8" s="434">
        <v>0</v>
      </c>
      <c r="N8" s="442">
        <v>0</v>
      </c>
      <c r="O8" s="124">
        <f t="shared" si="0"/>
        <v>0</v>
      </c>
      <c r="P8" s="57">
        <f t="shared" si="0"/>
        <v>0</v>
      </c>
    </row>
    <row r="9" spans="1:16" x14ac:dyDescent="0.3">
      <c r="A9" s="5">
        <v>4</v>
      </c>
      <c r="B9" s="5" t="s">
        <v>99</v>
      </c>
      <c r="C9" s="434">
        <v>0</v>
      </c>
      <c r="D9" s="44">
        <v>0</v>
      </c>
      <c r="E9" s="434">
        <v>0</v>
      </c>
      <c r="F9" s="44">
        <v>0</v>
      </c>
      <c r="G9" s="434">
        <v>0</v>
      </c>
      <c r="H9" s="44">
        <v>0</v>
      </c>
      <c r="I9" s="434">
        <v>0</v>
      </c>
      <c r="J9" s="44">
        <v>0</v>
      </c>
      <c r="K9" s="434">
        <v>0</v>
      </c>
      <c r="L9" s="44">
        <v>0</v>
      </c>
      <c r="M9" s="434">
        <v>0</v>
      </c>
      <c r="N9" s="442">
        <v>0</v>
      </c>
      <c r="O9" s="124">
        <f t="shared" si="0"/>
        <v>0</v>
      </c>
      <c r="P9" s="57">
        <f t="shared" si="0"/>
        <v>0</v>
      </c>
    </row>
    <row r="10" spans="1:16" x14ac:dyDescent="0.3">
      <c r="A10" s="5">
        <v>5</v>
      </c>
      <c r="B10" s="5" t="s">
        <v>100</v>
      </c>
      <c r="C10" s="434">
        <v>0</v>
      </c>
      <c r="D10" s="44">
        <v>0</v>
      </c>
      <c r="E10" s="434">
        <v>0</v>
      </c>
      <c r="F10" s="44">
        <v>0</v>
      </c>
      <c r="G10" s="434">
        <v>0</v>
      </c>
      <c r="H10" s="44">
        <v>0</v>
      </c>
      <c r="I10" s="434">
        <v>0</v>
      </c>
      <c r="J10" s="44">
        <v>0</v>
      </c>
      <c r="K10" s="434">
        <v>0</v>
      </c>
      <c r="L10" s="44">
        <v>0</v>
      </c>
      <c r="M10" s="434">
        <v>12</v>
      </c>
      <c r="N10" s="442">
        <v>44.85</v>
      </c>
      <c r="O10" s="124">
        <f t="shared" si="0"/>
        <v>12</v>
      </c>
      <c r="P10" s="57">
        <f t="shared" si="0"/>
        <v>44.85</v>
      </c>
    </row>
    <row r="11" spans="1:16" x14ac:dyDescent="0.3">
      <c r="A11" s="5">
        <v>6</v>
      </c>
      <c r="B11" s="5" t="s">
        <v>101</v>
      </c>
      <c r="C11" s="434">
        <v>0</v>
      </c>
      <c r="D11" s="44">
        <v>0</v>
      </c>
      <c r="E11" s="434">
        <v>0</v>
      </c>
      <c r="F11" s="44">
        <v>0</v>
      </c>
      <c r="G11" s="434">
        <v>0</v>
      </c>
      <c r="H11" s="44">
        <v>0</v>
      </c>
      <c r="I11" s="434">
        <v>0</v>
      </c>
      <c r="J11" s="44">
        <v>0</v>
      </c>
      <c r="K11" s="434">
        <v>0</v>
      </c>
      <c r="L11" s="44">
        <v>0</v>
      </c>
      <c r="M11" s="434">
        <v>0</v>
      </c>
      <c r="N11" s="442">
        <v>0</v>
      </c>
      <c r="O11" s="124">
        <f t="shared" si="0"/>
        <v>0</v>
      </c>
      <c r="P11" s="57">
        <f t="shared" si="0"/>
        <v>0</v>
      </c>
    </row>
    <row r="12" spans="1:16" x14ac:dyDescent="0.3">
      <c r="A12" s="5">
        <v>7</v>
      </c>
      <c r="B12" s="5" t="s">
        <v>102</v>
      </c>
      <c r="C12" s="434">
        <v>0</v>
      </c>
      <c r="D12" s="44">
        <v>0</v>
      </c>
      <c r="E12" s="434">
        <v>0</v>
      </c>
      <c r="F12" s="44">
        <v>0</v>
      </c>
      <c r="G12" s="434">
        <v>0</v>
      </c>
      <c r="H12" s="44">
        <v>0</v>
      </c>
      <c r="I12" s="434">
        <v>0</v>
      </c>
      <c r="J12" s="44">
        <v>0</v>
      </c>
      <c r="K12" s="434">
        <v>0</v>
      </c>
      <c r="L12" s="44">
        <v>0</v>
      </c>
      <c r="M12" s="434">
        <v>0</v>
      </c>
      <c r="N12" s="442">
        <v>0</v>
      </c>
      <c r="O12" s="124">
        <f t="shared" si="0"/>
        <v>0</v>
      </c>
      <c r="P12" s="57">
        <f t="shared" si="0"/>
        <v>0</v>
      </c>
    </row>
    <row r="13" spans="1:16" x14ac:dyDescent="0.3">
      <c r="A13" s="5">
        <v>8</v>
      </c>
      <c r="B13" s="5" t="s">
        <v>103</v>
      </c>
      <c r="C13" s="434">
        <v>0</v>
      </c>
      <c r="D13" s="44">
        <v>0</v>
      </c>
      <c r="E13" s="434">
        <v>0</v>
      </c>
      <c r="F13" s="44">
        <v>0</v>
      </c>
      <c r="G13" s="434">
        <v>0</v>
      </c>
      <c r="H13" s="44">
        <v>0</v>
      </c>
      <c r="I13" s="434">
        <v>0</v>
      </c>
      <c r="J13" s="44">
        <v>0</v>
      </c>
      <c r="K13" s="434">
        <v>0</v>
      </c>
      <c r="L13" s="44">
        <v>0</v>
      </c>
      <c r="M13" s="434">
        <v>0</v>
      </c>
      <c r="N13" s="442">
        <v>0</v>
      </c>
      <c r="O13" s="124">
        <f t="shared" si="0"/>
        <v>0</v>
      </c>
      <c r="P13" s="57">
        <f t="shared" si="0"/>
        <v>0</v>
      </c>
    </row>
    <row r="14" spans="1:16" x14ac:dyDescent="0.3">
      <c r="A14" s="5">
        <v>9</v>
      </c>
      <c r="B14" s="5" t="s">
        <v>104</v>
      </c>
      <c r="C14" s="434">
        <v>0</v>
      </c>
      <c r="D14" s="44">
        <v>0</v>
      </c>
      <c r="E14" s="434">
        <v>0</v>
      </c>
      <c r="F14" s="44">
        <v>0</v>
      </c>
      <c r="G14" s="434">
        <v>0</v>
      </c>
      <c r="H14" s="44">
        <v>0</v>
      </c>
      <c r="I14" s="434">
        <v>0</v>
      </c>
      <c r="J14" s="44">
        <v>0</v>
      </c>
      <c r="K14" s="434">
        <v>0</v>
      </c>
      <c r="L14" s="44">
        <v>0</v>
      </c>
      <c r="M14" s="434">
        <v>0</v>
      </c>
      <c r="N14" s="442">
        <v>0</v>
      </c>
      <c r="O14" s="124">
        <f t="shared" si="0"/>
        <v>0</v>
      </c>
      <c r="P14" s="57">
        <f t="shared" si="0"/>
        <v>0</v>
      </c>
    </row>
    <row r="15" spans="1:16" x14ac:dyDescent="0.3">
      <c r="A15" s="5">
        <v>10</v>
      </c>
      <c r="B15" s="5" t="s">
        <v>105</v>
      </c>
      <c r="C15" s="434">
        <v>0</v>
      </c>
      <c r="D15" s="44">
        <v>0</v>
      </c>
      <c r="E15" s="434">
        <v>0</v>
      </c>
      <c r="F15" s="44">
        <v>0</v>
      </c>
      <c r="G15" s="434">
        <v>0</v>
      </c>
      <c r="H15" s="44">
        <v>0</v>
      </c>
      <c r="I15" s="434">
        <v>0</v>
      </c>
      <c r="J15" s="44">
        <v>0</v>
      </c>
      <c r="K15" s="434">
        <v>0</v>
      </c>
      <c r="L15" s="44">
        <v>0</v>
      </c>
      <c r="M15" s="434">
        <v>0</v>
      </c>
      <c r="N15" s="442">
        <v>0</v>
      </c>
      <c r="O15" s="124">
        <f t="shared" si="0"/>
        <v>0</v>
      </c>
      <c r="P15" s="57">
        <f t="shared" si="0"/>
        <v>0</v>
      </c>
    </row>
    <row r="16" spans="1:16" x14ac:dyDescent="0.3">
      <c r="A16" s="5">
        <v>11</v>
      </c>
      <c r="B16" s="5" t="s">
        <v>106</v>
      </c>
      <c r="C16" s="434">
        <v>0</v>
      </c>
      <c r="D16" s="44">
        <v>0</v>
      </c>
      <c r="E16" s="434">
        <v>0</v>
      </c>
      <c r="F16" s="44">
        <v>0</v>
      </c>
      <c r="G16" s="434">
        <v>0</v>
      </c>
      <c r="H16" s="44">
        <v>0</v>
      </c>
      <c r="I16" s="434">
        <v>0</v>
      </c>
      <c r="J16" s="44">
        <v>0</v>
      </c>
      <c r="K16" s="434">
        <v>0</v>
      </c>
      <c r="L16" s="44">
        <v>0</v>
      </c>
      <c r="M16" s="434">
        <v>0</v>
      </c>
      <c r="N16" s="442">
        <v>0</v>
      </c>
      <c r="O16" s="124">
        <f t="shared" si="0"/>
        <v>0</v>
      </c>
      <c r="P16" s="57">
        <f t="shared" si="0"/>
        <v>0</v>
      </c>
    </row>
    <row r="17" spans="1:16" x14ac:dyDescent="0.3">
      <c r="A17" s="5">
        <v>12</v>
      </c>
      <c r="B17" s="5" t="s">
        <v>107</v>
      </c>
      <c r="C17" s="434">
        <v>0</v>
      </c>
      <c r="D17" s="44">
        <v>0</v>
      </c>
      <c r="E17" s="434">
        <v>3</v>
      </c>
      <c r="F17" s="44">
        <v>12.14</v>
      </c>
      <c r="G17" s="434">
        <v>1</v>
      </c>
      <c r="H17" s="44">
        <v>5.18</v>
      </c>
      <c r="I17" s="434">
        <v>0</v>
      </c>
      <c r="J17" s="44">
        <v>0</v>
      </c>
      <c r="K17" s="434">
        <v>0</v>
      </c>
      <c r="L17" s="44">
        <v>0</v>
      </c>
      <c r="M17" s="434">
        <v>0</v>
      </c>
      <c r="N17" s="442">
        <v>0</v>
      </c>
      <c r="O17" s="124">
        <f t="shared" si="0"/>
        <v>4</v>
      </c>
      <c r="P17" s="57">
        <f t="shared" si="0"/>
        <v>17.32</v>
      </c>
    </row>
    <row r="18" spans="1:16" x14ac:dyDescent="0.3">
      <c r="A18" s="5">
        <v>13</v>
      </c>
      <c r="B18" s="5" t="s">
        <v>108</v>
      </c>
      <c r="C18" s="434">
        <v>0</v>
      </c>
      <c r="D18" s="44">
        <v>0</v>
      </c>
      <c r="E18" s="434">
        <v>1</v>
      </c>
      <c r="F18" s="44">
        <v>6.7</v>
      </c>
      <c r="G18" s="434">
        <v>0</v>
      </c>
      <c r="H18" s="44">
        <v>0</v>
      </c>
      <c r="I18" s="434">
        <v>0</v>
      </c>
      <c r="J18" s="44">
        <v>0</v>
      </c>
      <c r="K18" s="434">
        <v>0</v>
      </c>
      <c r="L18" s="44">
        <v>0</v>
      </c>
      <c r="M18" s="434">
        <v>0</v>
      </c>
      <c r="N18" s="442">
        <v>0</v>
      </c>
      <c r="O18" s="124">
        <f t="shared" si="0"/>
        <v>1</v>
      </c>
      <c r="P18" s="57">
        <f t="shared" si="0"/>
        <v>6.7</v>
      </c>
    </row>
    <row r="19" spans="1:16" x14ac:dyDescent="0.3">
      <c r="A19" s="5">
        <v>14</v>
      </c>
      <c r="B19" s="5" t="s">
        <v>109</v>
      </c>
      <c r="C19" s="434">
        <v>0</v>
      </c>
      <c r="D19" s="44">
        <v>0</v>
      </c>
      <c r="E19" s="434">
        <v>0</v>
      </c>
      <c r="F19" s="44">
        <v>0</v>
      </c>
      <c r="G19" s="434">
        <v>0</v>
      </c>
      <c r="H19" s="44">
        <v>0</v>
      </c>
      <c r="I19" s="434">
        <v>0</v>
      </c>
      <c r="J19" s="44">
        <v>0</v>
      </c>
      <c r="K19" s="434">
        <v>0</v>
      </c>
      <c r="L19" s="44">
        <v>0</v>
      </c>
      <c r="M19" s="434">
        <v>0</v>
      </c>
      <c r="N19" s="442">
        <v>0</v>
      </c>
      <c r="O19" s="124">
        <f t="shared" si="0"/>
        <v>0</v>
      </c>
      <c r="P19" s="57">
        <f t="shared" si="0"/>
        <v>0</v>
      </c>
    </row>
    <row r="20" spans="1:16" x14ac:dyDescent="0.3">
      <c r="A20" s="5">
        <v>15</v>
      </c>
      <c r="B20" s="5" t="s">
        <v>110</v>
      </c>
      <c r="C20" s="434">
        <v>0</v>
      </c>
      <c r="D20" s="44">
        <v>0</v>
      </c>
      <c r="E20" s="434">
        <v>14</v>
      </c>
      <c r="F20" s="44">
        <v>33.72</v>
      </c>
      <c r="G20" s="434">
        <v>23</v>
      </c>
      <c r="H20" s="44">
        <v>242.33</v>
      </c>
      <c r="I20" s="434">
        <v>1</v>
      </c>
      <c r="J20" s="44">
        <v>8.56</v>
      </c>
      <c r="K20" s="434">
        <v>0</v>
      </c>
      <c r="L20" s="44">
        <v>0</v>
      </c>
      <c r="M20" s="434">
        <v>62</v>
      </c>
      <c r="N20" s="442">
        <v>520.73</v>
      </c>
      <c r="O20" s="124">
        <f t="shared" si="0"/>
        <v>100</v>
      </c>
      <c r="P20" s="57">
        <f t="shared" si="0"/>
        <v>805.34</v>
      </c>
    </row>
    <row r="21" spans="1:16" x14ac:dyDescent="0.3">
      <c r="A21" s="5">
        <v>16</v>
      </c>
      <c r="B21" s="5" t="s">
        <v>111</v>
      </c>
      <c r="C21" s="434">
        <v>0</v>
      </c>
      <c r="D21" s="44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">
        <v>0</v>
      </c>
      <c r="K21" s="434">
        <v>0</v>
      </c>
      <c r="L21" s="44">
        <v>0</v>
      </c>
      <c r="M21" s="434">
        <v>0</v>
      </c>
      <c r="N21" s="442">
        <v>0</v>
      </c>
      <c r="O21" s="124">
        <f t="shared" si="0"/>
        <v>0</v>
      </c>
      <c r="P21" s="57">
        <f t="shared" si="0"/>
        <v>0</v>
      </c>
    </row>
    <row r="22" spans="1:16" x14ac:dyDescent="0.3">
      <c r="A22" s="5">
        <v>17</v>
      </c>
      <c r="B22" s="5" t="s">
        <v>112</v>
      </c>
      <c r="C22" s="434">
        <v>0</v>
      </c>
      <c r="D22" s="44">
        <v>0</v>
      </c>
      <c r="E22" s="434">
        <v>0</v>
      </c>
      <c r="F22" s="44">
        <v>0</v>
      </c>
      <c r="G22" s="434">
        <v>0</v>
      </c>
      <c r="H22" s="44">
        <v>0</v>
      </c>
      <c r="I22" s="434">
        <v>0</v>
      </c>
      <c r="J22" s="44">
        <v>0</v>
      </c>
      <c r="K22" s="434">
        <v>0</v>
      </c>
      <c r="L22" s="44">
        <v>0</v>
      </c>
      <c r="M22" s="434">
        <v>0</v>
      </c>
      <c r="N22" s="442">
        <v>0</v>
      </c>
      <c r="O22" s="124">
        <f t="shared" si="0"/>
        <v>0</v>
      </c>
      <c r="P22" s="57">
        <f t="shared" si="0"/>
        <v>0</v>
      </c>
    </row>
    <row r="23" spans="1:16" x14ac:dyDescent="0.3">
      <c r="A23" s="5">
        <v>18</v>
      </c>
      <c r="B23" s="5" t="s">
        <v>113</v>
      </c>
      <c r="C23" s="434">
        <v>0</v>
      </c>
      <c r="D23" s="44">
        <v>0</v>
      </c>
      <c r="E23" s="434">
        <v>0</v>
      </c>
      <c r="F23" s="44">
        <v>0</v>
      </c>
      <c r="G23" s="434">
        <v>0</v>
      </c>
      <c r="H23" s="44">
        <v>0</v>
      </c>
      <c r="I23" s="434">
        <v>0</v>
      </c>
      <c r="J23" s="44">
        <v>0</v>
      </c>
      <c r="K23" s="434">
        <v>0</v>
      </c>
      <c r="L23" s="44">
        <v>0</v>
      </c>
      <c r="M23" s="434">
        <v>0</v>
      </c>
      <c r="N23" s="442">
        <v>0</v>
      </c>
      <c r="O23" s="124">
        <f t="shared" si="0"/>
        <v>0</v>
      </c>
      <c r="P23" s="57">
        <f t="shared" si="0"/>
        <v>0</v>
      </c>
    </row>
    <row r="24" spans="1:16" x14ac:dyDescent="0.3">
      <c r="A24" s="5">
        <v>19</v>
      </c>
      <c r="B24" s="5" t="s">
        <v>114</v>
      </c>
      <c r="C24" s="434">
        <v>0</v>
      </c>
      <c r="D24" s="44">
        <v>0</v>
      </c>
      <c r="E24" s="434">
        <v>0</v>
      </c>
      <c r="F24" s="44">
        <v>0</v>
      </c>
      <c r="G24" s="434">
        <v>0</v>
      </c>
      <c r="H24" s="44">
        <v>0</v>
      </c>
      <c r="I24" s="434">
        <v>0</v>
      </c>
      <c r="J24" s="44">
        <v>0</v>
      </c>
      <c r="K24" s="434">
        <v>0</v>
      </c>
      <c r="L24" s="44">
        <v>0</v>
      </c>
      <c r="M24" s="434">
        <v>0</v>
      </c>
      <c r="N24" s="442">
        <v>0</v>
      </c>
      <c r="O24" s="124">
        <f t="shared" si="0"/>
        <v>0</v>
      </c>
      <c r="P24" s="57">
        <f t="shared" si="0"/>
        <v>0</v>
      </c>
    </row>
    <row r="25" spans="1:16" x14ac:dyDescent="0.3">
      <c r="A25" s="5">
        <v>20</v>
      </c>
      <c r="B25" s="5" t="s">
        <v>115</v>
      </c>
      <c r="C25" s="434">
        <v>0</v>
      </c>
      <c r="D25" s="44">
        <v>0</v>
      </c>
      <c r="E25" s="434">
        <v>0</v>
      </c>
      <c r="F25" s="44">
        <v>0</v>
      </c>
      <c r="G25" s="434">
        <v>0</v>
      </c>
      <c r="H25" s="44">
        <v>0</v>
      </c>
      <c r="I25" s="434">
        <v>0</v>
      </c>
      <c r="J25" s="44">
        <v>0</v>
      </c>
      <c r="K25" s="434">
        <v>0</v>
      </c>
      <c r="L25" s="44">
        <v>0</v>
      </c>
      <c r="M25" s="434">
        <v>0</v>
      </c>
      <c r="N25" s="442">
        <v>0</v>
      </c>
      <c r="O25" s="124">
        <f t="shared" si="0"/>
        <v>0</v>
      </c>
      <c r="P25" s="57">
        <f t="shared" si="0"/>
        <v>0</v>
      </c>
    </row>
    <row r="26" spans="1:16" x14ac:dyDescent="0.3">
      <c r="A26" s="5">
        <v>21</v>
      </c>
      <c r="B26" s="5" t="s">
        <v>116</v>
      </c>
      <c r="C26" s="434">
        <v>0</v>
      </c>
      <c r="D26" s="44">
        <v>0</v>
      </c>
      <c r="E26" s="434">
        <v>2</v>
      </c>
      <c r="F26" s="44">
        <v>11.36</v>
      </c>
      <c r="G26" s="434">
        <v>0</v>
      </c>
      <c r="H26" s="44">
        <v>0</v>
      </c>
      <c r="I26" s="434">
        <v>0</v>
      </c>
      <c r="J26" s="44">
        <v>0</v>
      </c>
      <c r="K26" s="434">
        <v>0</v>
      </c>
      <c r="L26" s="44">
        <v>0</v>
      </c>
      <c r="M26" s="434">
        <v>0</v>
      </c>
      <c r="N26" s="442">
        <v>0</v>
      </c>
      <c r="O26" s="124">
        <f t="shared" si="0"/>
        <v>2</v>
      </c>
      <c r="P26" s="57">
        <f t="shared" si="0"/>
        <v>11.36</v>
      </c>
    </row>
    <row r="27" spans="1:16" x14ac:dyDescent="0.3">
      <c r="A27" s="5">
        <v>22</v>
      </c>
      <c r="B27" s="5" t="s">
        <v>117</v>
      </c>
      <c r="C27" s="434">
        <v>0</v>
      </c>
      <c r="D27" s="44">
        <v>0</v>
      </c>
      <c r="E27" s="434">
        <v>0</v>
      </c>
      <c r="F27" s="44">
        <v>0</v>
      </c>
      <c r="G27" s="434">
        <v>1</v>
      </c>
      <c r="H27" s="44">
        <v>7.43</v>
      </c>
      <c r="I27" s="434">
        <v>0</v>
      </c>
      <c r="J27" s="44">
        <v>0</v>
      </c>
      <c r="K27" s="434">
        <v>0</v>
      </c>
      <c r="L27" s="44">
        <v>0</v>
      </c>
      <c r="M27" s="434">
        <v>0</v>
      </c>
      <c r="N27" s="442">
        <v>0</v>
      </c>
      <c r="O27" s="124">
        <f t="shared" si="0"/>
        <v>1</v>
      </c>
      <c r="P27" s="57">
        <f t="shared" si="0"/>
        <v>7.43</v>
      </c>
    </row>
    <row r="28" spans="1:16" x14ac:dyDescent="0.3">
      <c r="A28" s="5">
        <v>23</v>
      </c>
      <c r="B28" s="5" t="s">
        <v>118</v>
      </c>
      <c r="C28" s="434">
        <v>0</v>
      </c>
      <c r="D28" s="44">
        <v>0</v>
      </c>
      <c r="E28" s="434">
        <v>2</v>
      </c>
      <c r="F28" s="44">
        <v>2.4900000000000002</v>
      </c>
      <c r="G28" s="434">
        <v>6</v>
      </c>
      <c r="H28" s="44">
        <v>17.23</v>
      </c>
      <c r="I28" s="434">
        <v>0</v>
      </c>
      <c r="J28" s="44">
        <v>0</v>
      </c>
      <c r="K28" s="434">
        <v>0</v>
      </c>
      <c r="L28" s="44">
        <v>0</v>
      </c>
      <c r="M28" s="434">
        <v>12</v>
      </c>
      <c r="N28" s="442">
        <v>17.04</v>
      </c>
      <c r="O28" s="124">
        <f t="shared" si="0"/>
        <v>20</v>
      </c>
      <c r="P28" s="57">
        <f t="shared" si="0"/>
        <v>36.76</v>
      </c>
    </row>
    <row r="29" spans="1:16" x14ac:dyDescent="0.3">
      <c r="A29" s="6" t="s">
        <v>28</v>
      </c>
      <c r="B29" s="6" t="s">
        <v>16</v>
      </c>
      <c r="C29" s="436">
        <f>SUM(C6:C28)</f>
        <v>0</v>
      </c>
      <c r="D29" s="45">
        <f t="shared" ref="D29:N29" si="1">SUM(D6:D28)</f>
        <v>0</v>
      </c>
      <c r="E29" s="436">
        <f t="shared" si="1"/>
        <v>22</v>
      </c>
      <c r="F29" s="45">
        <f t="shared" si="1"/>
        <v>66.41</v>
      </c>
      <c r="G29" s="436">
        <f t="shared" si="1"/>
        <v>31</v>
      </c>
      <c r="H29" s="45">
        <f t="shared" si="1"/>
        <v>272.17</v>
      </c>
      <c r="I29" s="436">
        <f t="shared" si="1"/>
        <v>1</v>
      </c>
      <c r="J29" s="45">
        <f t="shared" si="1"/>
        <v>8.56</v>
      </c>
      <c r="K29" s="436">
        <f t="shared" si="1"/>
        <v>0</v>
      </c>
      <c r="L29" s="45">
        <f t="shared" si="1"/>
        <v>0</v>
      </c>
      <c r="M29" s="436">
        <f t="shared" si="1"/>
        <v>86</v>
      </c>
      <c r="N29" s="443">
        <f t="shared" si="1"/>
        <v>582.62</v>
      </c>
      <c r="O29" s="126">
        <f t="shared" si="0"/>
        <v>140</v>
      </c>
      <c r="P29" s="58">
        <f t="shared" si="0"/>
        <v>929.76</v>
      </c>
    </row>
  </sheetData>
  <mergeCells count="12">
    <mergeCell ref="A1:P1"/>
    <mergeCell ref="O4:P4"/>
    <mergeCell ref="A2:P2"/>
    <mergeCell ref="A3:P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56000000000000005" right="0.25" top="0.75" bottom="0.75" header="0.3" footer="0.3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X32"/>
  <sheetViews>
    <sheetView workbookViewId="0">
      <selection sqref="A1:J1"/>
    </sheetView>
  </sheetViews>
  <sheetFormatPr defaultRowHeight="14.4" x14ac:dyDescent="0.3"/>
  <cols>
    <col min="1" max="1" width="7.5546875" customWidth="1"/>
    <col min="8" max="8" width="12" customWidth="1"/>
  </cols>
  <sheetData>
    <row r="1" spans="1:24" s="59" customFormat="1" ht="26.25" customHeight="1" x14ac:dyDescent="0.4">
      <c r="A1" s="661">
        <v>24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24" ht="47.25" customHeight="1" x14ac:dyDescent="0.45">
      <c r="A2" s="664" t="s">
        <v>547</v>
      </c>
      <c r="B2" s="665"/>
      <c r="C2" s="665"/>
      <c r="D2" s="665"/>
      <c r="E2" s="665"/>
      <c r="F2" s="665"/>
      <c r="G2" s="665"/>
      <c r="H2" s="665"/>
      <c r="I2" s="665"/>
      <c r="J2" s="666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s="35" customFormat="1" ht="28.5" customHeight="1" x14ac:dyDescent="0.3">
      <c r="A3" s="667" t="s">
        <v>770</v>
      </c>
      <c r="B3" s="668"/>
      <c r="C3" s="668"/>
      <c r="D3" s="668"/>
      <c r="E3" s="668"/>
      <c r="F3" s="668"/>
      <c r="G3" s="668"/>
      <c r="H3" s="668"/>
      <c r="I3" s="668"/>
      <c r="J3" s="669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8.75" customHeight="1" x14ac:dyDescent="0.3">
      <c r="A4" s="670" t="s">
        <v>0</v>
      </c>
      <c r="B4" s="670" t="s">
        <v>1</v>
      </c>
      <c r="C4" s="674" t="s">
        <v>183</v>
      </c>
      <c r="D4" s="674"/>
      <c r="E4" s="674" t="s">
        <v>184</v>
      </c>
      <c r="F4" s="674"/>
      <c r="G4" s="674" t="s">
        <v>185</v>
      </c>
      <c r="H4" s="674"/>
      <c r="I4" s="671" t="s">
        <v>186</v>
      </c>
      <c r="J4" s="671"/>
    </row>
    <row r="5" spans="1:24" x14ac:dyDescent="0.3">
      <c r="A5" s="670"/>
      <c r="B5" s="670"/>
      <c r="C5" s="21" t="s">
        <v>180</v>
      </c>
      <c r="D5" s="22" t="s">
        <v>181</v>
      </c>
      <c r="E5" s="21" t="s">
        <v>180</v>
      </c>
      <c r="F5" s="22" t="s">
        <v>181</v>
      </c>
      <c r="G5" s="21" t="s">
        <v>180</v>
      </c>
      <c r="H5" s="22" t="s">
        <v>181</v>
      </c>
      <c r="I5" s="21" t="s">
        <v>180</v>
      </c>
      <c r="J5" s="22" t="s">
        <v>181</v>
      </c>
    </row>
    <row r="6" spans="1:24" x14ac:dyDescent="0.3">
      <c r="A6" s="27">
        <v>1</v>
      </c>
      <c r="B6" s="27" t="s">
        <v>3</v>
      </c>
      <c r="C6" s="27">
        <v>1161</v>
      </c>
      <c r="D6" s="28">
        <v>1248.19</v>
      </c>
      <c r="E6" s="27">
        <v>451</v>
      </c>
      <c r="F6" s="28">
        <v>593.42999999999995</v>
      </c>
      <c r="G6" s="27">
        <v>81</v>
      </c>
      <c r="H6" s="28">
        <v>588.98</v>
      </c>
      <c r="I6" s="12">
        <f>C6+E6+G6</f>
        <v>1693</v>
      </c>
      <c r="J6" s="12">
        <f>D6+F6+H6</f>
        <v>2430.6</v>
      </c>
    </row>
    <row r="7" spans="1:24" x14ac:dyDescent="0.3">
      <c r="A7" s="27">
        <v>2</v>
      </c>
      <c r="B7" s="27" t="s">
        <v>4</v>
      </c>
      <c r="C7" s="27">
        <v>1460</v>
      </c>
      <c r="D7" s="28">
        <v>1763.52</v>
      </c>
      <c r="E7" s="27">
        <v>490</v>
      </c>
      <c r="F7" s="28">
        <v>538.08000000000004</v>
      </c>
      <c r="G7" s="27">
        <v>95</v>
      </c>
      <c r="H7" s="28">
        <v>152.94</v>
      </c>
      <c r="I7" s="12">
        <f t="shared" ref="I7:I32" si="0">C7+E7+G7</f>
        <v>2045</v>
      </c>
      <c r="J7" s="12">
        <f t="shared" ref="J7:J32" si="1">D7+F7+H7</f>
        <v>2454.54</v>
      </c>
    </row>
    <row r="8" spans="1:24" x14ac:dyDescent="0.3">
      <c r="A8" s="19">
        <v>3</v>
      </c>
      <c r="B8" s="19" t="s">
        <v>5</v>
      </c>
      <c r="C8" s="19">
        <v>410</v>
      </c>
      <c r="D8" s="23">
        <v>421.21</v>
      </c>
      <c r="E8" s="19">
        <v>274</v>
      </c>
      <c r="F8" s="23">
        <v>290.35000000000002</v>
      </c>
      <c r="G8" s="19">
        <v>31</v>
      </c>
      <c r="H8" s="29">
        <v>152.4</v>
      </c>
      <c r="I8" s="36">
        <f t="shared" si="0"/>
        <v>715</v>
      </c>
      <c r="J8" s="36">
        <f t="shared" si="1"/>
        <v>863.95999999999992</v>
      </c>
    </row>
    <row r="9" spans="1:24" x14ac:dyDescent="0.3">
      <c r="A9" s="20">
        <v>4</v>
      </c>
      <c r="B9" s="20" t="s">
        <v>6</v>
      </c>
      <c r="C9" s="20">
        <v>1728</v>
      </c>
      <c r="D9" s="24">
        <v>2156.77</v>
      </c>
      <c r="E9" s="20">
        <v>498</v>
      </c>
      <c r="F9" s="24">
        <v>806.18</v>
      </c>
      <c r="G9" s="20">
        <v>87</v>
      </c>
      <c r="H9" s="30">
        <v>375.85</v>
      </c>
      <c r="I9" s="12">
        <f t="shared" si="0"/>
        <v>2313</v>
      </c>
      <c r="J9" s="12">
        <f t="shared" si="1"/>
        <v>3338.7999999999997</v>
      </c>
    </row>
    <row r="10" spans="1:24" x14ac:dyDescent="0.3">
      <c r="A10" s="20">
        <v>5</v>
      </c>
      <c r="B10" s="20" t="s">
        <v>7</v>
      </c>
      <c r="C10" s="20">
        <v>1506</v>
      </c>
      <c r="D10" s="24">
        <v>2269.79</v>
      </c>
      <c r="E10" s="20">
        <v>401</v>
      </c>
      <c r="F10" s="24">
        <v>625.48</v>
      </c>
      <c r="G10" s="20">
        <v>148</v>
      </c>
      <c r="H10" s="30">
        <v>253.41</v>
      </c>
      <c r="I10" s="12">
        <f t="shared" si="0"/>
        <v>2055</v>
      </c>
      <c r="J10" s="12">
        <f t="shared" si="1"/>
        <v>3148.68</v>
      </c>
    </row>
    <row r="11" spans="1:24" x14ac:dyDescent="0.3">
      <c r="A11" s="20">
        <v>6</v>
      </c>
      <c r="B11" s="20" t="s">
        <v>8</v>
      </c>
      <c r="C11" s="20">
        <v>816</v>
      </c>
      <c r="D11" s="24">
        <v>863.46</v>
      </c>
      <c r="E11" s="20">
        <v>368</v>
      </c>
      <c r="F11" s="24">
        <v>401.74</v>
      </c>
      <c r="G11" s="20">
        <v>46</v>
      </c>
      <c r="H11" s="30">
        <v>338.08</v>
      </c>
      <c r="I11" s="12">
        <f t="shared" si="0"/>
        <v>1230</v>
      </c>
      <c r="J11" s="12">
        <f t="shared" si="1"/>
        <v>1603.28</v>
      </c>
    </row>
    <row r="12" spans="1:24" x14ac:dyDescent="0.3">
      <c r="A12" s="20">
        <v>7</v>
      </c>
      <c r="B12" s="20" t="s">
        <v>9</v>
      </c>
      <c r="C12" s="20">
        <v>267</v>
      </c>
      <c r="D12" s="24">
        <v>235.8</v>
      </c>
      <c r="E12" s="20">
        <v>158</v>
      </c>
      <c r="F12" s="24">
        <v>175.5</v>
      </c>
      <c r="G12" s="20">
        <v>21</v>
      </c>
      <c r="H12" s="30">
        <v>79.08</v>
      </c>
      <c r="I12" s="12">
        <f t="shared" si="0"/>
        <v>446</v>
      </c>
      <c r="J12" s="12">
        <f t="shared" si="1"/>
        <v>490.38</v>
      </c>
    </row>
    <row r="13" spans="1:24" x14ac:dyDescent="0.3">
      <c r="A13" s="20">
        <v>8</v>
      </c>
      <c r="B13" s="20" t="s">
        <v>10</v>
      </c>
      <c r="C13" s="20">
        <v>1435</v>
      </c>
      <c r="D13" s="24">
        <v>2208.06</v>
      </c>
      <c r="E13" s="20">
        <v>469</v>
      </c>
      <c r="F13" s="24">
        <v>508.7</v>
      </c>
      <c r="G13" s="20">
        <v>148</v>
      </c>
      <c r="H13" s="30">
        <v>530.49</v>
      </c>
      <c r="I13" s="12">
        <f t="shared" si="0"/>
        <v>2052</v>
      </c>
      <c r="J13" s="12">
        <f t="shared" si="1"/>
        <v>3247.25</v>
      </c>
    </row>
    <row r="14" spans="1:24" x14ac:dyDescent="0.3">
      <c r="A14" s="20">
        <v>9</v>
      </c>
      <c r="B14" s="20" t="s">
        <v>11</v>
      </c>
      <c r="C14" s="20">
        <v>299</v>
      </c>
      <c r="D14" s="24">
        <v>315.49</v>
      </c>
      <c r="E14" s="20">
        <v>224</v>
      </c>
      <c r="F14" s="24">
        <v>290.35000000000002</v>
      </c>
      <c r="G14" s="20">
        <v>31</v>
      </c>
      <c r="H14" s="30">
        <v>140.54</v>
      </c>
      <c r="I14" s="12">
        <f t="shared" si="0"/>
        <v>554</v>
      </c>
      <c r="J14" s="12">
        <f t="shared" si="1"/>
        <v>746.38</v>
      </c>
    </row>
    <row r="15" spans="1:24" x14ac:dyDescent="0.3">
      <c r="A15" s="20">
        <v>10</v>
      </c>
      <c r="B15" s="20" t="s">
        <v>12</v>
      </c>
      <c r="C15" s="20">
        <v>14251</v>
      </c>
      <c r="D15" s="24">
        <v>20088.759999999998</v>
      </c>
      <c r="E15" s="20">
        <v>4159</v>
      </c>
      <c r="F15" s="24">
        <v>6212.05</v>
      </c>
      <c r="G15" s="20">
        <v>1142</v>
      </c>
      <c r="H15" s="30">
        <v>2224.9899999999998</v>
      </c>
      <c r="I15" s="12">
        <f t="shared" si="0"/>
        <v>19552</v>
      </c>
      <c r="J15" s="12">
        <f t="shared" si="1"/>
        <v>28525.799999999996</v>
      </c>
    </row>
    <row r="16" spans="1:24" x14ac:dyDescent="0.3">
      <c r="A16" s="20">
        <v>11</v>
      </c>
      <c r="B16" s="20" t="s">
        <v>13</v>
      </c>
      <c r="C16" s="20">
        <v>422</v>
      </c>
      <c r="D16" s="24">
        <v>445.4</v>
      </c>
      <c r="E16" s="20">
        <v>201</v>
      </c>
      <c r="F16" s="24">
        <v>217.2</v>
      </c>
      <c r="G16" s="20">
        <v>12</v>
      </c>
      <c r="H16" s="30">
        <v>151.44999999999999</v>
      </c>
      <c r="I16" s="12">
        <f t="shared" si="0"/>
        <v>635</v>
      </c>
      <c r="J16" s="12">
        <f t="shared" si="1"/>
        <v>814.05</v>
      </c>
    </row>
    <row r="17" spans="1:10" x14ac:dyDescent="0.3">
      <c r="A17" s="20">
        <v>12</v>
      </c>
      <c r="B17" s="20" t="s">
        <v>14</v>
      </c>
      <c r="C17" s="20">
        <v>461</v>
      </c>
      <c r="D17" s="24">
        <v>427.75</v>
      </c>
      <c r="E17" s="20">
        <v>280</v>
      </c>
      <c r="F17" s="24">
        <v>295.35000000000002</v>
      </c>
      <c r="G17" s="20">
        <v>31</v>
      </c>
      <c r="H17" s="30">
        <v>99.85</v>
      </c>
      <c r="I17" s="12">
        <f t="shared" si="0"/>
        <v>772</v>
      </c>
      <c r="J17" s="12">
        <f t="shared" si="1"/>
        <v>822.95</v>
      </c>
    </row>
    <row r="18" spans="1:10" x14ac:dyDescent="0.3">
      <c r="A18" s="672" t="s">
        <v>126</v>
      </c>
      <c r="B18" s="673"/>
      <c r="C18" s="25">
        <v>24216</v>
      </c>
      <c r="D18" s="26">
        <v>32444.2</v>
      </c>
      <c r="E18" s="25">
        <v>7973</v>
      </c>
      <c r="F18" s="26">
        <v>10954.41</v>
      </c>
      <c r="G18" s="25">
        <v>1873</v>
      </c>
      <c r="H18" s="31">
        <v>5088.0600000000004</v>
      </c>
      <c r="I18" s="13">
        <f t="shared" si="0"/>
        <v>34062</v>
      </c>
      <c r="J18" s="13">
        <f t="shared" si="1"/>
        <v>48486.67</v>
      </c>
    </row>
    <row r="19" spans="1:10" x14ac:dyDescent="0.3">
      <c r="A19" s="20">
        <v>1</v>
      </c>
      <c r="B19" s="20" t="s">
        <v>17</v>
      </c>
      <c r="C19" s="20">
        <v>1035</v>
      </c>
      <c r="D19" s="24">
        <v>1135.67</v>
      </c>
      <c r="E19" s="20">
        <v>470</v>
      </c>
      <c r="F19" s="24">
        <v>594.36</v>
      </c>
      <c r="G19" s="20">
        <v>66</v>
      </c>
      <c r="H19" s="30">
        <v>249.3</v>
      </c>
      <c r="I19" s="12">
        <f t="shared" si="0"/>
        <v>1571</v>
      </c>
      <c r="J19" s="12">
        <f t="shared" si="1"/>
        <v>1979.3300000000002</v>
      </c>
    </row>
    <row r="20" spans="1:10" x14ac:dyDescent="0.3">
      <c r="A20" s="20">
        <v>2</v>
      </c>
      <c r="B20" s="20" t="s">
        <v>36</v>
      </c>
      <c r="C20" s="20">
        <v>299</v>
      </c>
      <c r="D20" s="24">
        <v>320.45999999999998</v>
      </c>
      <c r="E20" s="20">
        <v>274</v>
      </c>
      <c r="F20" s="24">
        <v>290.35000000000002</v>
      </c>
      <c r="G20" s="20">
        <v>31</v>
      </c>
      <c r="H20" s="30">
        <v>153.87</v>
      </c>
      <c r="I20" s="12">
        <f t="shared" si="0"/>
        <v>604</v>
      </c>
      <c r="J20" s="12">
        <f t="shared" si="1"/>
        <v>764.68</v>
      </c>
    </row>
    <row r="21" spans="1:10" x14ac:dyDescent="0.3">
      <c r="A21" s="20">
        <v>3</v>
      </c>
      <c r="B21" s="20" t="s">
        <v>18</v>
      </c>
      <c r="C21" s="20">
        <v>1241</v>
      </c>
      <c r="D21" s="24">
        <v>1061.55</v>
      </c>
      <c r="E21" s="20">
        <v>457</v>
      </c>
      <c r="F21" s="24">
        <v>521.9</v>
      </c>
      <c r="G21" s="20">
        <v>71</v>
      </c>
      <c r="H21" s="30">
        <v>145.30000000000001</v>
      </c>
      <c r="I21" s="12">
        <f t="shared" si="0"/>
        <v>1769</v>
      </c>
      <c r="J21" s="12">
        <f t="shared" si="1"/>
        <v>1728.7499999999998</v>
      </c>
    </row>
    <row r="22" spans="1:10" x14ac:dyDescent="0.3">
      <c r="A22" s="20">
        <v>4</v>
      </c>
      <c r="B22" s="20" t="s">
        <v>19</v>
      </c>
      <c r="C22" s="20">
        <v>1017</v>
      </c>
      <c r="D22" s="24">
        <v>1228.81</v>
      </c>
      <c r="E22" s="20">
        <v>467</v>
      </c>
      <c r="F22" s="24">
        <v>561.64</v>
      </c>
      <c r="G22" s="20">
        <v>94</v>
      </c>
      <c r="H22" s="30">
        <v>134.96</v>
      </c>
      <c r="I22" s="12">
        <f t="shared" si="0"/>
        <v>1578</v>
      </c>
      <c r="J22" s="12">
        <f t="shared" si="1"/>
        <v>1925.4099999999999</v>
      </c>
    </row>
    <row r="23" spans="1:10" x14ac:dyDescent="0.3">
      <c r="A23" s="20">
        <v>5</v>
      </c>
      <c r="B23" s="20" t="s">
        <v>20</v>
      </c>
      <c r="C23" s="20">
        <v>466</v>
      </c>
      <c r="D23" s="24">
        <v>498.65</v>
      </c>
      <c r="E23" s="20">
        <v>195</v>
      </c>
      <c r="F23" s="24">
        <v>216.24</v>
      </c>
      <c r="G23" s="20">
        <v>21</v>
      </c>
      <c r="H23" s="30">
        <v>187.43</v>
      </c>
      <c r="I23" s="12">
        <f t="shared" si="0"/>
        <v>682</v>
      </c>
      <c r="J23" s="12">
        <f t="shared" si="1"/>
        <v>902.31999999999994</v>
      </c>
    </row>
    <row r="24" spans="1:10" x14ac:dyDescent="0.3">
      <c r="A24" s="20">
        <v>6</v>
      </c>
      <c r="B24" s="20" t="s">
        <v>21</v>
      </c>
      <c r="C24" s="20">
        <v>461</v>
      </c>
      <c r="D24" s="24">
        <v>402.95</v>
      </c>
      <c r="E24" s="20">
        <v>272</v>
      </c>
      <c r="F24" s="24">
        <v>285.35000000000002</v>
      </c>
      <c r="G24" s="20">
        <v>31</v>
      </c>
      <c r="H24" s="30">
        <v>150.61000000000001</v>
      </c>
      <c r="I24" s="12">
        <f t="shared" si="0"/>
        <v>764</v>
      </c>
      <c r="J24" s="12">
        <f t="shared" si="1"/>
        <v>838.91</v>
      </c>
    </row>
    <row r="25" spans="1:10" x14ac:dyDescent="0.3">
      <c r="A25" s="20">
        <v>7</v>
      </c>
      <c r="B25" s="20" t="s">
        <v>22</v>
      </c>
      <c r="C25" s="20">
        <v>252</v>
      </c>
      <c r="D25" s="24">
        <v>226.74</v>
      </c>
      <c r="E25" s="20">
        <v>169</v>
      </c>
      <c r="F25" s="24">
        <v>186.81</v>
      </c>
      <c r="G25" s="20">
        <v>32</v>
      </c>
      <c r="H25" s="30">
        <v>89.97</v>
      </c>
      <c r="I25" s="12">
        <f t="shared" si="0"/>
        <v>453</v>
      </c>
      <c r="J25" s="12">
        <f t="shared" si="1"/>
        <v>503.52</v>
      </c>
    </row>
    <row r="26" spans="1:10" x14ac:dyDescent="0.3">
      <c r="A26" s="20">
        <v>8</v>
      </c>
      <c r="B26" s="20" t="s">
        <v>23</v>
      </c>
      <c r="C26" s="20">
        <v>309</v>
      </c>
      <c r="D26" s="24">
        <v>317.94</v>
      </c>
      <c r="E26" s="20">
        <v>224</v>
      </c>
      <c r="F26" s="24">
        <v>290.35000000000002</v>
      </c>
      <c r="G26" s="20">
        <v>31</v>
      </c>
      <c r="H26" s="30">
        <v>222.32</v>
      </c>
      <c r="I26" s="12">
        <f t="shared" si="0"/>
        <v>564</v>
      </c>
      <c r="J26" s="12">
        <f t="shared" si="1"/>
        <v>830.6099999999999</v>
      </c>
    </row>
    <row r="27" spans="1:10" x14ac:dyDescent="0.3">
      <c r="A27" s="672" t="s">
        <v>127</v>
      </c>
      <c r="B27" s="673"/>
      <c r="C27" s="25">
        <v>5080</v>
      </c>
      <c r="D27" s="26">
        <v>5192.7700000000004</v>
      </c>
      <c r="E27" s="25">
        <v>2528</v>
      </c>
      <c r="F27" s="26">
        <v>2947</v>
      </c>
      <c r="G27" s="25">
        <v>377</v>
      </c>
      <c r="H27" s="31">
        <v>1333.76</v>
      </c>
      <c r="I27" s="13">
        <f t="shared" si="0"/>
        <v>7985</v>
      </c>
      <c r="J27" s="13">
        <f t="shared" si="1"/>
        <v>9473.5300000000007</v>
      </c>
    </row>
    <row r="28" spans="1:10" x14ac:dyDescent="0.3">
      <c r="A28" s="20">
        <v>1</v>
      </c>
      <c r="B28" s="20" t="s">
        <v>25</v>
      </c>
      <c r="C28" s="20">
        <v>4395</v>
      </c>
      <c r="D28" s="24">
        <v>5267.62</v>
      </c>
      <c r="E28" s="20">
        <v>1550</v>
      </c>
      <c r="F28" s="24">
        <v>2172.27</v>
      </c>
      <c r="G28" s="20">
        <v>608</v>
      </c>
      <c r="H28" s="30">
        <v>662.17</v>
      </c>
      <c r="I28" s="12">
        <f t="shared" si="0"/>
        <v>6553</v>
      </c>
      <c r="J28" s="12">
        <f t="shared" si="1"/>
        <v>8102.0599999999995</v>
      </c>
    </row>
    <row r="29" spans="1:10" x14ac:dyDescent="0.3">
      <c r="A29" s="672" t="s">
        <v>178</v>
      </c>
      <c r="B29" s="673"/>
      <c r="C29" s="25">
        <v>4395</v>
      </c>
      <c r="D29" s="26">
        <v>5267.62</v>
      </c>
      <c r="E29" s="25">
        <v>1550</v>
      </c>
      <c r="F29" s="26">
        <v>2172.27</v>
      </c>
      <c r="G29" s="25">
        <v>608</v>
      </c>
      <c r="H29" s="31">
        <v>662.17</v>
      </c>
      <c r="I29" s="13">
        <f t="shared" si="0"/>
        <v>6553</v>
      </c>
      <c r="J29" s="13">
        <f t="shared" si="1"/>
        <v>8102.0599999999995</v>
      </c>
    </row>
    <row r="30" spans="1:10" x14ac:dyDescent="0.3">
      <c r="A30" s="20">
        <v>1</v>
      </c>
      <c r="B30" s="20" t="s">
        <v>27</v>
      </c>
      <c r="C30" s="20">
        <v>2824</v>
      </c>
      <c r="D30" s="24">
        <v>3607</v>
      </c>
      <c r="E30" s="20">
        <v>593</v>
      </c>
      <c r="F30" s="24">
        <v>585.92999999999995</v>
      </c>
      <c r="G30" s="20">
        <v>329</v>
      </c>
      <c r="H30" s="30">
        <v>295.47000000000003</v>
      </c>
      <c r="I30" s="12">
        <f t="shared" si="0"/>
        <v>3746</v>
      </c>
      <c r="J30" s="12">
        <f t="shared" si="1"/>
        <v>4488.4000000000005</v>
      </c>
    </row>
    <row r="31" spans="1:10" x14ac:dyDescent="0.3">
      <c r="A31" s="672" t="s">
        <v>179</v>
      </c>
      <c r="B31" s="673"/>
      <c r="C31" s="25">
        <f t="shared" ref="C31:H31" si="2">C30</f>
        <v>2824</v>
      </c>
      <c r="D31" s="26">
        <f t="shared" si="2"/>
        <v>3607</v>
      </c>
      <c r="E31" s="25">
        <f t="shared" si="2"/>
        <v>593</v>
      </c>
      <c r="F31" s="26">
        <f t="shared" si="2"/>
        <v>585.92999999999995</v>
      </c>
      <c r="G31" s="25">
        <f t="shared" si="2"/>
        <v>329</v>
      </c>
      <c r="H31" s="31">
        <f t="shared" si="2"/>
        <v>295.47000000000003</v>
      </c>
      <c r="I31" s="13">
        <f t="shared" si="0"/>
        <v>3746</v>
      </c>
      <c r="J31" s="13">
        <f t="shared" si="1"/>
        <v>4488.4000000000005</v>
      </c>
    </row>
    <row r="32" spans="1:10" x14ac:dyDescent="0.3">
      <c r="A32" s="672" t="s">
        <v>132</v>
      </c>
      <c r="B32" s="673"/>
      <c r="C32" s="25">
        <v>36515</v>
      </c>
      <c r="D32" s="26">
        <v>46511.59</v>
      </c>
      <c r="E32" s="25">
        <v>12644</v>
      </c>
      <c r="F32" s="26">
        <v>16659.61</v>
      </c>
      <c r="G32" s="25">
        <v>3187</v>
      </c>
      <c r="H32" s="31">
        <v>7379.46</v>
      </c>
      <c r="I32" s="13">
        <f t="shared" si="0"/>
        <v>52346</v>
      </c>
      <c r="J32" s="13">
        <f t="shared" si="1"/>
        <v>70550.66</v>
      </c>
    </row>
  </sheetData>
  <mergeCells count="14">
    <mergeCell ref="A18:B18"/>
    <mergeCell ref="A32:B32"/>
    <mergeCell ref="C4:D4"/>
    <mergeCell ref="E4:F4"/>
    <mergeCell ref="G4:H4"/>
    <mergeCell ref="A27:B27"/>
    <mergeCell ref="A29:B29"/>
    <mergeCell ref="A31:B31"/>
    <mergeCell ref="A1:J1"/>
    <mergeCell ref="A2:J2"/>
    <mergeCell ref="A3:J3"/>
    <mergeCell ref="A4:A5"/>
    <mergeCell ref="B4:B5"/>
    <mergeCell ref="I4:J4"/>
  </mergeCells>
  <printOptions gridLines="1"/>
  <pageMargins left="0.86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J29"/>
  <sheetViews>
    <sheetView workbookViewId="0">
      <selection sqref="A1:J1"/>
    </sheetView>
  </sheetViews>
  <sheetFormatPr defaultRowHeight="14.4" x14ac:dyDescent="0.3"/>
  <cols>
    <col min="2" max="2" width="21.6640625" customWidth="1"/>
    <col min="3" max="3" width="6.88671875" customWidth="1"/>
    <col min="4" max="4" width="9.109375" style="46"/>
    <col min="5" max="5" width="6.88671875" customWidth="1"/>
    <col min="6" max="6" width="9.109375" style="46"/>
    <col min="7" max="7" width="7" customWidth="1"/>
    <col min="8" max="8" width="9.109375" style="46"/>
    <col min="10" max="10" width="9.109375" style="46"/>
  </cols>
  <sheetData>
    <row r="1" spans="1:10" ht="21" x14ac:dyDescent="0.4">
      <c r="A1" s="661">
        <v>25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55.5" customHeight="1" x14ac:dyDescent="0.45">
      <c r="A2" s="664" t="s">
        <v>876</v>
      </c>
      <c r="B2" s="665"/>
      <c r="C2" s="665"/>
      <c r="D2" s="665"/>
      <c r="E2" s="665"/>
      <c r="F2" s="665"/>
      <c r="G2" s="665"/>
      <c r="H2" s="665"/>
      <c r="I2" s="665"/>
      <c r="J2" s="666"/>
    </row>
    <row r="3" spans="1:10" ht="23.4" x14ac:dyDescent="0.3">
      <c r="A3" s="667" t="s">
        <v>187</v>
      </c>
      <c r="B3" s="668"/>
      <c r="C3" s="668"/>
      <c r="D3" s="668"/>
      <c r="E3" s="668"/>
      <c r="F3" s="668"/>
      <c r="G3" s="668"/>
      <c r="H3" s="668"/>
      <c r="I3" s="668"/>
      <c r="J3" s="669"/>
    </row>
    <row r="4" spans="1:10" x14ac:dyDescent="0.3">
      <c r="A4" s="676" t="s">
        <v>0</v>
      </c>
      <c r="B4" s="678" t="s">
        <v>84</v>
      </c>
      <c r="C4" s="674" t="s">
        <v>183</v>
      </c>
      <c r="D4" s="674"/>
      <c r="E4" s="674" t="s">
        <v>184</v>
      </c>
      <c r="F4" s="674"/>
      <c r="G4" s="674" t="s">
        <v>185</v>
      </c>
      <c r="H4" s="674"/>
      <c r="I4" s="671" t="s">
        <v>186</v>
      </c>
      <c r="J4" s="671"/>
    </row>
    <row r="5" spans="1:10" s="409" customFormat="1" x14ac:dyDescent="0.3">
      <c r="A5" s="677"/>
      <c r="B5" s="640"/>
      <c r="C5" s="402" t="s">
        <v>180</v>
      </c>
      <c r="D5" s="22" t="s">
        <v>181</v>
      </c>
      <c r="E5" s="402" t="s">
        <v>180</v>
      </c>
      <c r="F5" s="22" t="s">
        <v>181</v>
      </c>
      <c r="G5" s="402" t="s">
        <v>180</v>
      </c>
      <c r="H5" s="22" t="s">
        <v>181</v>
      </c>
      <c r="I5" s="402" t="s">
        <v>180</v>
      </c>
      <c r="J5" s="22" t="s">
        <v>181</v>
      </c>
    </row>
    <row r="6" spans="1:10" x14ac:dyDescent="0.3">
      <c r="A6" s="149">
        <v>1</v>
      </c>
      <c r="B6" s="283" t="s">
        <v>853</v>
      </c>
      <c r="C6" s="146">
        <v>453</v>
      </c>
      <c r="D6" s="148">
        <v>1056.1400000000001</v>
      </c>
      <c r="E6" s="146">
        <v>141</v>
      </c>
      <c r="F6" s="148">
        <v>272.29000000000002</v>
      </c>
      <c r="G6" s="423">
        <v>37</v>
      </c>
      <c r="H6" s="424">
        <v>50.28</v>
      </c>
      <c r="I6" s="423">
        <f>C6+E6+G6</f>
        <v>631</v>
      </c>
      <c r="J6" s="424">
        <f>D6+F6+H6</f>
        <v>1378.71</v>
      </c>
    </row>
    <row r="7" spans="1:10" x14ac:dyDescent="0.3">
      <c r="A7" s="149">
        <v>2</v>
      </c>
      <c r="B7" s="283" t="s">
        <v>854</v>
      </c>
      <c r="C7" s="146">
        <v>1732</v>
      </c>
      <c r="D7" s="148">
        <v>2160.75</v>
      </c>
      <c r="E7" s="146">
        <v>256</v>
      </c>
      <c r="F7" s="148">
        <v>294.02</v>
      </c>
      <c r="G7" s="423">
        <v>56</v>
      </c>
      <c r="H7" s="424">
        <v>86.32</v>
      </c>
      <c r="I7" s="423">
        <f t="shared" ref="I7:I29" si="0">C7+E7+G7</f>
        <v>2044</v>
      </c>
      <c r="J7" s="424">
        <f t="shared" ref="J7:J29" si="1">D7+F7+H7</f>
        <v>2541.09</v>
      </c>
    </row>
    <row r="8" spans="1:10" x14ac:dyDescent="0.3">
      <c r="A8" s="149">
        <v>3</v>
      </c>
      <c r="B8" s="283" t="s">
        <v>855</v>
      </c>
      <c r="C8" s="146">
        <v>319</v>
      </c>
      <c r="D8" s="148">
        <v>663.02</v>
      </c>
      <c r="E8" s="146">
        <v>71</v>
      </c>
      <c r="F8" s="148">
        <v>214.15</v>
      </c>
      <c r="G8" s="423">
        <v>40</v>
      </c>
      <c r="H8" s="424">
        <v>67.31</v>
      </c>
      <c r="I8" s="423">
        <f t="shared" si="0"/>
        <v>430</v>
      </c>
      <c r="J8" s="424">
        <f t="shared" si="1"/>
        <v>944.48</v>
      </c>
    </row>
    <row r="9" spans="1:10" x14ac:dyDescent="0.3">
      <c r="A9" s="149">
        <v>4</v>
      </c>
      <c r="B9" s="283" t="s">
        <v>856</v>
      </c>
      <c r="C9" s="146">
        <v>1145</v>
      </c>
      <c r="D9" s="148">
        <v>1191.02</v>
      </c>
      <c r="E9" s="146">
        <v>315</v>
      </c>
      <c r="F9" s="148">
        <v>300.89</v>
      </c>
      <c r="G9" s="423">
        <v>138</v>
      </c>
      <c r="H9" s="424">
        <v>95.74</v>
      </c>
      <c r="I9" s="423">
        <f t="shared" si="0"/>
        <v>1598</v>
      </c>
      <c r="J9" s="424">
        <f t="shared" si="1"/>
        <v>1587.6499999999999</v>
      </c>
    </row>
    <row r="10" spans="1:10" x14ac:dyDescent="0.3">
      <c r="A10" s="149">
        <v>5</v>
      </c>
      <c r="B10" s="283" t="s">
        <v>857</v>
      </c>
      <c r="C10" s="146">
        <v>1223</v>
      </c>
      <c r="D10" s="148">
        <v>1298.27</v>
      </c>
      <c r="E10" s="146">
        <v>630</v>
      </c>
      <c r="F10" s="148">
        <v>677.03</v>
      </c>
      <c r="G10" s="423">
        <v>412</v>
      </c>
      <c r="H10" s="424">
        <v>295.74</v>
      </c>
      <c r="I10" s="423">
        <f t="shared" si="0"/>
        <v>2265</v>
      </c>
      <c r="J10" s="424">
        <f t="shared" si="1"/>
        <v>2271.04</v>
      </c>
    </row>
    <row r="11" spans="1:10" x14ac:dyDescent="0.3">
      <c r="A11" s="149">
        <v>6</v>
      </c>
      <c r="B11" s="283" t="s">
        <v>858</v>
      </c>
      <c r="C11" s="146">
        <v>147</v>
      </c>
      <c r="D11" s="148">
        <v>226.7</v>
      </c>
      <c r="E11" s="146">
        <v>21</v>
      </c>
      <c r="F11" s="148">
        <v>45</v>
      </c>
      <c r="G11" s="423">
        <v>15</v>
      </c>
      <c r="H11" s="424">
        <v>32</v>
      </c>
      <c r="I11" s="423">
        <f t="shared" si="0"/>
        <v>183</v>
      </c>
      <c r="J11" s="424">
        <f t="shared" si="1"/>
        <v>303.7</v>
      </c>
    </row>
    <row r="12" spans="1:10" x14ac:dyDescent="0.3">
      <c r="A12" s="149">
        <v>7</v>
      </c>
      <c r="B12" s="283" t="s">
        <v>859</v>
      </c>
      <c r="C12" s="146">
        <v>270</v>
      </c>
      <c r="D12" s="148">
        <v>430</v>
      </c>
      <c r="E12" s="146">
        <v>94</v>
      </c>
      <c r="F12" s="148">
        <v>261.22000000000003</v>
      </c>
      <c r="G12" s="423">
        <v>17</v>
      </c>
      <c r="H12" s="424">
        <v>30.23</v>
      </c>
      <c r="I12" s="423">
        <f t="shared" si="0"/>
        <v>381</v>
      </c>
      <c r="J12" s="424">
        <f t="shared" si="1"/>
        <v>721.45</v>
      </c>
    </row>
    <row r="13" spans="1:10" x14ac:dyDescent="0.3">
      <c r="A13" s="149">
        <v>8</v>
      </c>
      <c r="B13" s="283" t="s">
        <v>860</v>
      </c>
      <c r="C13" s="146">
        <v>540</v>
      </c>
      <c r="D13" s="148">
        <v>743.07</v>
      </c>
      <c r="E13" s="146">
        <v>178</v>
      </c>
      <c r="F13" s="148">
        <v>384.81</v>
      </c>
      <c r="G13" s="423">
        <v>71</v>
      </c>
      <c r="H13" s="424">
        <v>127.95</v>
      </c>
      <c r="I13" s="423">
        <f t="shared" si="0"/>
        <v>789</v>
      </c>
      <c r="J13" s="424">
        <f t="shared" si="1"/>
        <v>1255.8300000000002</v>
      </c>
    </row>
    <row r="14" spans="1:10" x14ac:dyDescent="0.3">
      <c r="A14" s="149">
        <v>9</v>
      </c>
      <c r="B14" s="283" t="s">
        <v>861</v>
      </c>
      <c r="C14" s="146">
        <v>680</v>
      </c>
      <c r="D14" s="148">
        <v>2291.2600000000002</v>
      </c>
      <c r="E14" s="146">
        <v>192</v>
      </c>
      <c r="F14" s="148">
        <v>311.62</v>
      </c>
      <c r="G14" s="423">
        <v>280</v>
      </c>
      <c r="H14" s="424">
        <v>116.32</v>
      </c>
      <c r="I14" s="423">
        <f t="shared" si="0"/>
        <v>1152</v>
      </c>
      <c r="J14" s="424">
        <f t="shared" si="1"/>
        <v>2719.2000000000003</v>
      </c>
    </row>
    <row r="15" spans="1:10" x14ac:dyDescent="0.3">
      <c r="A15" s="149">
        <v>10</v>
      </c>
      <c r="B15" s="283" t="s">
        <v>862</v>
      </c>
      <c r="C15" s="146">
        <v>1203</v>
      </c>
      <c r="D15" s="148">
        <v>1463.04</v>
      </c>
      <c r="E15" s="146">
        <v>251</v>
      </c>
      <c r="F15" s="148">
        <v>155.76</v>
      </c>
      <c r="G15" s="423">
        <v>25</v>
      </c>
      <c r="H15" s="424">
        <v>58.24</v>
      </c>
      <c r="I15" s="423">
        <f t="shared" si="0"/>
        <v>1479</v>
      </c>
      <c r="J15" s="424">
        <f t="shared" si="1"/>
        <v>1677.04</v>
      </c>
    </row>
    <row r="16" spans="1:10" x14ac:dyDescent="0.3">
      <c r="A16" s="149">
        <v>11</v>
      </c>
      <c r="B16" s="283" t="s">
        <v>863</v>
      </c>
      <c r="C16" s="146">
        <v>3112</v>
      </c>
      <c r="D16" s="148">
        <v>2197.2399999999998</v>
      </c>
      <c r="E16" s="146">
        <v>408</v>
      </c>
      <c r="F16" s="148">
        <v>374.75</v>
      </c>
      <c r="G16" s="423">
        <v>115</v>
      </c>
      <c r="H16" s="424">
        <v>63.92</v>
      </c>
      <c r="I16" s="423">
        <f t="shared" si="0"/>
        <v>3635</v>
      </c>
      <c r="J16" s="424">
        <f t="shared" si="1"/>
        <v>2635.91</v>
      </c>
    </row>
    <row r="17" spans="1:10" x14ac:dyDescent="0.3">
      <c r="A17" s="149">
        <v>12</v>
      </c>
      <c r="B17" s="283" t="s">
        <v>864</v>
      </c>
      <c r="C17" s="146">
        <v>2122</v>
      </c>
      <c r="D17" s="148">
        <v>2931.67</v>
      </c>
      <c r="E17" s="146">
        <v>93</v>
      </c>
      <c r="F17" s="148">
        <v>739.36</v>
      </c>
      <c r="G17" s="423">
        <v>115</v>
      </c>
      <c r="H17" s="424">
        <v>294.10000000000002</v>
      </c>
      <c r="I17" s="423">
        <f t="shared" si="0"/>
        <v>2330</v>
      </c>
      <c r="J17" s="424">
        <f t="shared" si="1"/>
        <v>3965.13</v>
      </c>
    </row>
    <row r="18" spans="1:10" x14ac:dyDescent="0.3">
      <c r="A18" s="149">
        <v>13</v>
      </c>
      <c r="B18" s="283" t="s">
        <v>865</v>
      </c>
      <c r="C18" s="146">
        <v>720</v>
      </c>
      <c r="D18" s="148">
        <v>2782.28</v>
      </c>
      <c r="E18" s="146">
        <v>285</v>
      </c>
      <c r="F18" s="148">
        <v>251.03</v>
      </c>
      <c r="G18" s="423">
        <v>340</v>
      </c>
      <c r="H18" s="424">
        <v>55.87</v>
      </c>
      <c r="I18" s="423">
        <f t="shared" si="0"/>
        <v>1345</v>
      </c>
      <c r="J18" s="424">
        <f t="shared" si="1"/>
        <v>3089.1800000000003</v>
      </c>
    </row>
    <row r="19" spans="1:10" x14ac:dyDescent="0.3">
      <c r="A19" s="149">
        <v>14</v>
      </c>
      <c r="B19" s="283" t="s">
        <v>866</v>
      </c>
      <c r="C19" s="146">
        <v>163</v>
      </c>
      <c r="D19" s="148">
        <v>170.16</v>
      </c>
      <c r="E19" s="146">
        <v>42</v>
      </c>
      <c r="F19" s="148">
        <v>42.96</v>
      </c>
      <c r="G19" s="423">
        <v>18</v>
      </c>
      <c r="H19" s="424">
        <v>13.59</v>
      </c>
      <c r="I19" s="423">
        <f t="shared" si="0"/>
        <v>223</v>
      </c>
      <c r="J19" s="424">
        <f t="shared" si="1"/>
        <v>226.71</v>
      </c>
    </row>
    <row r="20" spans="1:10" x14ac:dyDescent="0.3">
      <c r="A20" s="149">
        <v>15</v>
      </c>
      <c r="B20" s="283" t="s">
        <v>867</v>
      </c>
      <c r="C20" s="146">
        <v>12928</v>
      </c>
      <c r="D20" s="148">
        <v>12821.05</v>
      </c>
      <c r="E20" s="146">
        <v>7688</v>
      </c>
      <c r="F20" s="148">
        <v>8165.2</v>
      </c>
      <c r="G20" s="423">
        <v>827</v>
      </c>
      <c r="H20" s="424">
        <v>4534.1299999999992</v>
      </c>
      <c r="I20" s="423">
        <f t="shared" si="0"/>
        <v>21443</v>
      </c>
      <c r="J20" s="424">
        <f t="shared" si="1"/>
        <v>25520.379999999997</v>
      </c>
    </row>
    <row r="21" spans="1:10" x14ac:dyDescent="0.3">
      <c r="A21" s="149">
        <v>16</v>
      </c>
      <c r="B21" s="283" t="s">
        <v>868</v>
      </c>
      <c r="C21" s="146">
        <v>707</v>
      </c>
      <c r="D21" s="148">
        <v>737.11</v>
      </c>
      <c r="E21" s="146">
        <v>46</v>
      </c>
      <c r="F21" s="148">
        <v>103.55</v>
      </c>
      <c r="G21" s="423">
        <v>27</v>
      </c>
      <c r="H21" s="424">
        <v>90.89</v>
      </c>
      <c r="I21" s="423">
        <f t="shared" si="0"/>
        <v>780</v>
      </c>
      <c r="J21" s="424">
        <f t="shared" si="1"/>
        <v>931.55</v>
      </c>
    </row>
    <row r="22" spans="1:10" x14ac:dyDescent="0.3">
      <c r="A22" s="149">
        <v>17</v>
      </c>
      <c r="B22" s="283" t="s">
        <v>869</v>
      </c>
      <c r="C22" s="146">
        <v>464</v>
      </c>
      <c r="D22" s="148">
        <v>524.24</v>
      </c>
      <c r="E22" s="146">
        <v>311</v>
      </c>
      <c r="F22" s="148">
        <v>582</v>
      </c>
      <c r="G22" s="423">
        <v>136</v>
      </c>
      <c r="H22" s="424">
        <v>86.78</v>
      </c>
      <c r="I22" s="423">
        <f t="shared" si="0"/>
        <v>911</v>
      </c>
      <c r="J22" s="424">
        <f t="shared" si="1"/>
        <v>1193.02</v>
      </c>
    </row>
    <row r="23" spans="1:10" x14ac:dyDescent="0.3">
      <c r="A23" s="149">
        <v>18</v>
      </c>
      <c r="B23" s="283" t="s">
        <v>870</v>
      </c>
      <c r="C23" s="146">
        <v>883</v>
      </c>
      <c r="D23" s="148">
        <v>1523.06</v>
      </c>
      <c r="E23" s="146">
        <v>228</v>
      </c>
      <c r="F23" s="148">
        <v>486.57</v>
      </c>
      <c r="G23" s="423">
        <v>77</v>
      </c>
      <c r="H23" s="424">
        <v>161.87</v>
      </c>
      <c r="I23" s="423">
        <f t="shared" si="0"/>
        <v>1188</v>
      </c>
      <c r="J23" s="424">
        <f t="shared" si="1"/>
        <v>2171.5</v>
      </c>
    </row>
    <row r="24" spans="1:10" x14ac:dyDescent="0.3">
      <c r="A24" s="149">
        <v>19</v>
      </c>
      <c r="B24" s="283" t="s">
        <v>871</v>
      </c>
      <c r="C24" s="146">
        <v>897</v>
      </c>
      <c r="D24" s="148">
        <v>1188.8900000000001</v>
      </c>
      <c r="E24" s="146">
        <v>71</v>
      </c>
      <c r="F24" s="148">
        <v>171.83</v>
      </c>
      <c r="G24" s="423">
        <v>34</v>
      </c>
      <c r="H24" s="424">
        <v>64.739999999999995</v>
      </c>
      <c r="I24" s="423">
        <f t="shared" si="0"/>
        <v>1002</v>
      </c>
      <c r="J24" s="424">
        <f t="shared" si="1"/>
        <v>1425.46</v>
      </c>
    </row>
    <row r="25" spans="1:10" x14ac:dyDescent="0.3">
      <c r="A25" s="149">
        <v>20</v>
      </c>
      <c r="B25" s="283" t="s">
        <v>872</v>
      </c>
      <c r="C25" s="146">
        <v>792</v>
      </c>
      <c r="D25" s="148">
        <v>1099.58</v>
      </c>
      <c r="E25" s="146">
        <v>16</v>
      </c>
      <c r="F25" s="148">
        <v>78.56</v>
      </c>
      <c r="G25" s="423">
        <v>21</v>
      </c>
      <c r="H25" s="424">
        <v>74.7</v>
      </c>
      <c r="I25" s="423">
        <f t="shared" si="0"/>
        <v>829</v>
      </c>
      <c r="J25" s="424">
        <f t="shared" si="1"/>
        <v>1252.8399999999999</v>
      </c>
    </row>
    <row r="26" spans="1:10" x14ac:dyDescent="0.3">
      <c r="A26" s="149">
        <v>21</v>
      </c>
      <c r="B26" s="283" t="s">
        <v>873</v>
      </c>
      <c r="C26" s="146">
        <v>1089</v>
      </c>
      <c r="D26" s="148">
        <v>1904.18</v>
      </c>
      <c r="E26" s="146">
        <v>293</v>
      </c>
      <c r="F26" s="148">
        <v>621.04</v>
      </c>
      <c r="G26" s="423">
        <v>53</v>
      </c>
      <c r="H26" s="424">
        <v>129.80000000000001</v>
      </c>
      <c r="I26" s="423">
        <f t="shared" si="0"/>
        <v>1435</v>
      </c>
      <c r="J26" s="424">
        <f t="shared" si="1"/>
        <v>2655.0200000000004</v>
      </c>
    </row>
    <row r="27" spans="1:10" x14ac:dyDescent="0.3">
      <c r="A27" s="149">
        <v>22</v>
      </c>
      <c r="B27" s="283" t="s">
        <v>874</v>
      </c>
      <c r="C27" s="146">
        <v>1752</v>
      </c>
      <c r="D27" s="148">
        <v>2716.12</v>
      </c>
      <c r="E27" s="146">
        <v>356</v>
      </c>
      <c r="F27" s="148">
        <v>787.38</v>
      </c>
      <c r="G27" s="423">
        <v>42</v>
      </c>
      <c r="H27" s="424">
        <v>117.85</v>
      </c>
      <c r="I27" s="423">
        <f t="shared" si="0"/>
        <v>2150</v>
      </c>
      <c r="J27" s="424">
        <f t="shared" si="1"/>
        <v>3621.35</v>
      </c>
    </row>
    <row r="28" spans="1:10" x14ac:dyDescent="0.3">
      <c r="A28" s="149">
        <v>23</v>
      </c>
      <c r="B28" s="283" t="s">
        <v>875</v>
      </c>
      <c r="C28" s="146">
        <v>3174</v>
      </c>
      <c r="D28" s="148">
        <v>4392.74</v>
      </c>
      <c r="E28" s="146">
        <v>658</v>
      </c>
      <c r="F28" s="148">
        <v>1338.59</v>
      </c>
      <c r="G28" s="423">
        <v>291</v>
      </c>
      <c r="H28" s="424">
        <v>731.09</v>
      </c>
      <c r="I28" s="423">
        <f t="shared" si="0"/>
        <v>4123</v>
      </c>
      <c r="J28" s="424">
        <f t="shared" si="1"/>
        <v>6462.42</v>
      </c>
    </row>
    <row r="29" spans="1:10" x14ac:dyDescent="0.3">
      <c r="A29" s="675" t="s">
        <v>132</v>
      </c>
      <c r="B29" s="675"/>
      <c r="C29" s="6">
        <f t="shared" ref="C29:H29" si="2">SUM(C6:C28)</f>
        <v>36515</v>
      </c>
      <c r="D29" s="45">
        <f t="shared" si="2"/>
        <v>46511.59</v>
      </c>
      <c r="E29" s="6">
        <f t="shared" si="2"/>
        <v>12644</v>
      </c>
      <c r="F29" s="45">
        <f t="shared" si="2"/>
        <v>16659.609999999997</v>
      </c>
      <c r="G29" s="422">
        <f t="shared" si="2"/>
        <v>3187</v>
      </c>
      <c r="H29" s="425">
        <f t="shared" si="2"/>
        <v>7379.4599999999991</v>
      </c>
      <c r="I29" s="422">
        <f t="shared" si="0"/>
        <v>52346</v>
      </c>
      <c r="J29" s="425">
        <f t="shared" si="1"/>
        <v>70550.66</v>
      </c>
    </row>
  </sheetData>
  <mergeCells count="10">
    <mergeCell ref="A1:J1"/>
    <mergeCell ref="A2:J2"/>
    <mergeCell ref="A3:J3"/>
    <mergeCell ref="A29:B29"/>
    <mergeCell ref="C4:D4"/>
    <mergeCell ref="E4:F4"/>
    <mergeCell ref="G4:H4"/>
    <mergeCell ref="I4:J4"/>
    <mergeCell ref="A4:A5"/>
    <mergeCell ref="B4:B5"/>
  </mergeCells>
  <pageMargins left="0.32" right="0.25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W33"/>
  <sheetViews>
    <sheetView zoomScale="84" zoomScaleNormal="84" workbookViewId="0">
      <selection sqref="A1:W33"/>
    </sheetView>
  </sheetViews>
  <sheetFormatPr defaultRowHeight="14.4" x14ac:dyDescent="0.3"/>
  <cols>
    <col min="1" max="1" width="4.88671875" customWidth="1"/>
    <col min="2" max="2" width="8.109375" customWidth="1"/>
    <col min="3" max="3" width="6" customWidth="1"/>
    <col min="4" max="4" width="6.33203125" bestFit="1" customWidth="1"/>
    <col min="5" max="5" width="10.33203125" bestFit="1" customWidth="1"/>
    <col min="6" max="6" width="5.33203125" bestFit="1" customWidth="1"/>
    <col min="7" max="7" width="9" bestFit="1" customWidth="1"/>
    <col min="8" max="8" width="8.109375" customWidth="1"/>
    <col min="9" max="9" width="6.33203125" bestFit="1" customWidth="1"/>
    <col min="10" max="10" width="8.88671875" bestFit="1" customWidth="1"/>
    <col min="11" max="11" width="5.33203125" bestFit="1" customWidth="1"/>
    <col min="12" max="12" width="8.88671875" bestFit="1" customWidth="1"/>
    <col min="13" max="13" width="8.109375" customWidth="1"/>
    <col min="14" max="14" width="5.33203125" bestFit="1" customWidth="1"/>
    <col min="15" max="15" width="9" bestFit="1" customWidth="1"/>
    <col min="16" max="16" width="4.33203125" bestFit="1" customWidth="1"/>
    <col min="17" max="17" width="8.44140625" bestFit="1" customWidth="1"/>
    <col min="18" max="18" width="8.109375" customWidth="1"/>
    <col min="19" max="19" width="6.33203125" bestFit="1" customWidth="1"/>
    <col min="20" max="20" width="8.88671875" bestFit="1" customWidth="1"/>
    <col min="21" max="21" width="7.5546875" customWidth="1"/>
    <col min="22" max="22" width="10.33203125" bestFit="1" customWidth="1"/>
    <col min="23" max="23" width="8.109375" customWidth="1"/>
  </cols>
  <sheetData>
    <row r="1" spans="1:23" ht="32.25" customHeight="1" x14ac:dyDescent="0.3">
      <c r="A1" s="691">
        <v>26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3"/>
    </row>
    <row r="2" spans="1:23" ht="55.8" customHeight="1" x14ac:dyDescent="0.3">
      <c r="A2" s="682" t="s">
        <v>733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4"/>
    </row>
    <row r="3" spans="1:23" ht="24" customHeight="1" x14ac:dyDescent="0.3">
      <c r="A3" s="685" t="s">
        <v>188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6"/>
      <c r="U3" s="686"/>
      <c r="V3" s="686"/>
      <c r="W3" s="687"/>
    </row>
    <row r="4" spans="1:23" ht="24.75" customHeight="1" x14ac:dyDescent="0.3">
      <c r="A4" s="688" t="s">
        <v>0</v>
      </c>
      <c r="B4" s="689" t="s">
        <v>140</v>
      </c>
      <c r="C4" s="688" t="s">
        <v>189</v>
      </c>
      <c r="D4" s="690" t="s">
        <v>190</v>
      </c>
      <c r="E4" s="690"/>
      <c r="F4" s="690"/>
      <c r="G4" s="690"/>
      <c r="H4" s="690"/>
      <c r="I4" s="690" t="s">
        <v>191</v>
      </c>
      <c r="J4" s="690"/>
      <c r="K4" s="690"/>
      <c r="L4" s="690"/>
      <c r="M4" s="690"/>
      <c r="N4" s="690" t="s">
        <v>185</v>
      </c>
      <c r="O4" s="690"/>
      <c r="P4" s="690"/>
      <c r="Q4" s="690"/>
      <c r="R4" s="690"/>
      <c r="S4" s="690" t="s">
        <v>186</v>
      </c>
      <c r="T4" s="690"/>
      <c r="U4" s="690"/>
      <c r="V4" s="690"/>
      <c r="W4" s="690"/>
    </row>
    <row r="5" spans="1:23" ht="31.2" x14ac:dyDescent="0.3">
      <c r="A5" s="688"/>
      <c r="B5" s="689"/>
      <c r="C5" s="688"/>
      <c r="D5" s="681" t="s">
        <v>192</v>
      </c>
      <c r="E5" s="681"/>
      <c r="F5" s="681" t="s">
        <v>193</v>
      </c>
      <c r="G5" s="681"/>
      <c r="H5" s="432" t="s">
        <v>194</v>
      </c>
      <c r="I5" s="681" t="s">
        <v>192</v>
      </c>
      <c r="J5" s="681"/>
      <c r="K5" s="681" t="s">
        <v>193</v>
      </c>
      <c r="L5" s="681"/>
      <c r="M5" s="432" t="s">
        <v>194</v>
      </c>
      <c r="N5" s="681" t="s">
        <v>192</v>
      </c>
      <c r="O5" s="681"/>
      <c r="P5" s="681" t="s">
        <v>193</v>
      </c>
      <c r="Q5" s="681"/>
      <c r="R5" s="432" t="s">
        <v>194</v>
      </c>
      <c r="S5" s="681" t="s">
        <v>192</v>
      </c>
      <c r="T5" s="681"/>
      <c r="U5" s="681" t="s">
        <v>193</v>
      </c>
      <c r="V5" s="681"/>
      <c r="W5" s="432" t="s">
        <v>194</v>
      </c>
    </row>
    <row r="6" spans="1:23" x14ac:dyDescent="0.3">
      <c r="A6" s="688"/>
      <c r="B6" s="689"/>
      <c r="C6" s="688"/>
      <c r="D6" s="364" t="s">
        <v>180</v>
      </c>
      <c r="E6" s="364" t="s">
        <v>182</v>
      </c>
      <c r="F6" s="364" t="s">
        <v>180</v>
      </c>
      <c r="G6" s="364" t="s">
        <v>182</v>
      </c>
      <c r="H6" s="364" t="s">
        <v>182</v>
      </c>
      <c r="I6" s="364" t="s">
        <v>180</v>
      </c>
      <c r="J6" s="364" t="s">
        <v>182</v>
      </c>
      <c r="K6" s="364" t="s">
        <v>180</v>
      </c>
      <c r="L6" s="364" t="s">
        <v>182</v>
      </c>
      <c r="M6" s="364" t="s">
        <v>182</v>
      </c>
      <c r="N6" s="364" t="s">
        <v>180</v>
      </c>
      <c r="O6" s="364" t="s">
        <v>182</v>
      </c>
      <c r="P6" s="364" t="s">
        <v>180</v>
      </c>
      <c r="Q6" s="364" t="s">
        <v>182</v>
      </c>
      <c r="R6" s="364" t="s">
        <v>182</v>
      </c>
      <c r="S6" s="364" t="s">
        <v>180</v>
      </c>
      <c r="T6" s="364" t="s">
        <v>182</v>
      </c>
      <c r="U6" s="364" t="s">
        <v>180</v>
      </c>
      <c r="V6" s="364" t="s">
        <v>182</v>
      </c>
      <c r="W6" s="364" t="s">
        <v>182</v>
      </c>
    </row>
    <row r="7" spans="1:23" x14ac:dyDescent="0.3">
      <c r="A7" s="203">
        <v>1</v>
      </c>
      <c r="B7" s="204" t="s">
        <v>3</v>
      </c>
      <c r="C7" s="205">
        <v>6</v>
      </c>
      <c r="D7" s="149">
        <f>'[1]ACP Target AGRI'!W6</f>
        <v>1161</v>
      </c>
      <c r="E7" s="149">
        <f>'[1]ACP Target AGRI'!X6</f>
        <v>1248.19</v>
      </c>
      <c r="F7" s="149">
        <f>' Agri Dis PS'!W6</f>
        <v>9</v>
      </c>
      <c r="G7" s="149">
        <f>' Agri Dis PS'!X6</f>
        <v>33.130000000000003</v>
      </c>
      <c r="H7" s="150">
        <f t="shared" ref="H7:H18" si="0">G7/E7*100</f>
        <v>2.6542433443626372</v>
      </c>
      <c r="I7" s="149">
        <f>'[1]ACP Target MSME'!U6</f>
        <v>451</v>
      </c>
      <c r="J7" s="149">
        <f>'[1]ACP Target MSME'!V6</f>
        <v>593.42999999999995</v>
      </c>
      <c r="K7" s="149">
        <f>'MSME Dis PS'!U6</f>
        <v>80</v>
      </c>
      <c r="L7" s="149">
        <f>'MSME Dis PS'!V6</f>
        <v>1773.88</v>
      </c>
      <c r="M7" s="150">
        <f t="shared" ref="M7:M33" si="1">L7/J7*100</f>
        <v>298.91983890265072</v>
      </c>
      <c r="N7" s="149">
        <f>'[1]ACP Target OPS'!Q6</f>
        <v>81</v>
      </c>
      <c r="O7" s="149">
        <f>'[1]ACP Target OPS'!R6</f>
        <v>588.98</v>
      </c>
      <c r="P7" s="149">
        <f>'OPS DIS PS'!O6</f>
        <v>16</v>
      </c>
      <c r="Q7" s="149">
        <f>'OPS DIS PS'!P6</f>
        <v>201.41000000000003</v>
      </c>
      <c r="R7" s="150">
        <f t="shared" ref="R7:R33" si="2">Q7/O7*100</f>
        <v>34.196407348297058</v>
      </c>
      <c r="S7" s="149">
        <f t="shared" ref="S7:S33" si="3">D7+I7+N7</f>
        <v>1693</v>
      </c>
      <c r="T7" s="150">
        <f t="shared" ref="T7:T33" si="4">E7+J7+O7</f>
        <v>2430.6</v>
      </c>
      <c r="U7" s="149">
        <f t="shared" ref="U7:U33" si="5">F7+K7+P7</f>
        <v>105</v>
      </c>
      <c r="V7" s="150">
        <f t="shared" ref="V7:V33" si="6">G7+L7+Q7</f>
        <v>2008.4200000000003</v>
      </c>
      <c r="W7" s="150">
        <f t="shared" ref="W7:W33" si="7">V7/T7*100</f>
        <v>82.630626182835528</v>
      </c>
    </row>
    <row r="8" spans="1:23" x14ac:dyDescent="0.3">
      <c r="A8" s="206">
        <v>2</v>
      </c>
      <c r="B8" s="204" t="s">
        <v>4</v>
      </c>
      <c r="C8" s="205">
        <v>5</v>
      </c>
      <c r="D8" s="149">
        <f>'[1]ACP Target AGRI'!W7</f>
        <v>1460</v>
      </c>
      <c r="E8" s="150">
        <f>'[1]ACP Target AGRI'!X7</f>
        <v>1763.52</v>
      </c>
      <c r="F8" s="149">
        <f>' Agri Dis PS'!W7</f>
        <v>48</v>
      </c>
      <c r="G8" s="150">
        <f>' Agri Dis PS'!X7</f>
        <v>53</v>
      </c>
      <c r="H8" s="150">
        <f t="shared" si="0"/>
        <v>3.0053529305026312</v>
      </c>
      <c r="I8" s="149">
        <f>'[1]ACP Target MSME'!U7</f>
        <v>490</v>
      </c>
      <c r="J8" s="150">
        <f>'[1]ACP Target MSME'!V7</f>
        <v>538.08000000000004</v>
      </c>
      <c r="K8" s="149">
        <f>'MSME Dis PS'!U7</f>
        <v>196</v>
      </c>
      <c r="L8" s="150">
        <f>'MSME Dis PS'!V7</f>
        <v>649.52</v>
      </c>
      <c r="M8" s="150">
        <f t="shared" si="1"/>
        <v>120.71067499256615</v>
      </c>
      <c r="N8" s="149">
        <f>'[1]ACP Target OPS'!Q7</f>
        <v>95</v>
      </c>
      <c r="O8" s="150">
        <f>'[1]ACP Target OPS'!R7</f>
        <v>152.94</v>
      </c>
      <c r="P8" s="149">
        <f>'OPS DIS PS'!O7</f>
        <v>0</v>
      </c>
      <c r="Q8" s="149">
        <f>'OPS DIS PS'!P7</f>
        <v>0</v>
      </c>
      <c r="R8" s="150">
        <f t="shared" si="2"/>
        <v>0</v>
      </c>
      <c r="S8" s="149">
        <f t="shared" si="3"/>
        <v>2045</v>
      </c>
      <c r="T8" s="150">
        <f t="shared" si="4"/>
        <v>2454.54</v>
      </c>
      <c r="U8" s="149">
        <f t="shared" si="5"/>
        <v>244</v>
      </c>
      <c r="V8" s="150">
        <f t="shared" si="6"/>
        <v>702.52</v>
      </c>
      <c r="W8" s="150">
        <f t="shared" si="7"/>
        <v>28.621248787960269</v>
      </c>
    </row>
    <row r="9" spans="1:23" x14ac:dyDescent="0.3">
      <c r="A9" s="207">
        <v>3</v>
      </c>
      <c r="B9" s="208" t="s">
        <v>5</v>
      </c>
      <c r="C9" s="209">
        <v>1</v>
      </c>
      <c r="D9" s="210">
        <f>'[1]ACP Target AGRI'!W8</f>
        <v>410</v>
      </c>
      <c r="E9" s="211">
        <f>'[1]ACP Target AGRI'!X8</f>
        <v>421.21</v>
      </c>
      <c r="F9" s="210">
        <f>' Agri Dis PS'!W8</f>
        <v>0</v>
      </c>
      <c r="G9" s="211">
        <f>' Agri Dis PS'!X8</f>
        <v>0</v>
      </c>
      <c r="H9" s="211">
        <f t="shared" si="0"/>
        <v>0</v>
      </c>
      <c r="I9" s="210">
        <f>'[1]ACP Target MSME'!U8</f>
        <v>274</v>
      </c>
      <c r="J9" s="211">
        <f>'[1]ACP Target MSME'!V8</f>
        <v>290.35000000000002</v>
      </c>
      <c r="K9" s="149">
        <f>'MSME Dis PS'!U8</f>
        <v>165</v>
      </c>
      <c r="L9" s="211">
        <f>'MSME Dis PS'!V8</f>
        <v>1858.67</v>
      </c>
      <c r="M9" s="211">
        <f t="shared" si="1"/>
        <v>640.14809712416047</v>
      </c>
      <c r="N9" s="210">
        <f>'[1]ACP Target OPS'!Q8</f>
        <v>31</v>
      </c>
      <c r="O9" s="211">
        <f>'[1]ACP Target OPS'!R8</f>
        <v>152.4</v>
      </c>
      <c r="P9" s="210">
        <f>'OPS DIS PS'!O8</f>
        <v>15</v>
      </c>
      <c r="Q9" s="210">
        <f>'OPS DIS PS'!P8</f>
        <v>380.77000000000004</v>
      </c>
      <c r="R9" s="211">
        <f t="shared" si="2"/>
        <v>249.8490813648294</v>
      </c>
      <c r="S9" s="210">
        <f t="shared" si="3"/>
        <v>715</v>
      </c>
      <c r="T9" s="211">
        <f t="shared" si="4"/>
        <v>863.95999999999992</v>
      </c>
      <c r="U9" s="210">
        <f t="shared" si="5"/>
        <v>180</v>
      </c>
      <c r="V9" s="211">
        <f t="shared" si="6"/>
        <v>2239.44</v>
      </c>
      <c r="W9" s="211">
        <f t="shared" si="7"/>
        <v>259.20644474281221</v>
      </c>
    </row>
    <row r="10" spans="1:23" x14ac:dyDescent="0.3">
      <c r="A10" s="207">
        <v>4</v>
      </c>
      <c r="B10" s="207" t="s">
        <v>6</v>
      </c>
      <c r="C10" s="205">
        <v>10</v>
      </c>
      <c r="D10" s="149">
        <f>'[1]ACP Target AGRI'!W9</f>
        <v>1728</v>
      </c>
      <c r="E10" s="150">
        <f>'[1]ACP Target AGRI'!X9</f>
        <v>2156.77</v>
      </c>
      <c r="F10" s="149">
        <f>' Agri Dis PS'!W9</f>
        <v>113</v>
      </c>
      <c r="G10" s="150">
        <f>' Agri Dis PS'!X9</f>
        <v>220.91</v>
      </c>
      <c r="H10" s="150">
        <f t="shared" si="0"/>
        <v>10.242631342238626</v>
      </c>
      <c r="I10" s="149">
        <f>'[1]ACP Target MSME'!U9</f>
        <v>498</v>
      </c>
      <c r="J10" s="150">
        <f>'[1]ACP Target MSME'!V9</f>
        <v>806.18</v>
      </c>
      <c r="K10" s="149">
        <f>'MSME Dis PS'!U9</f>
        <v>571</v>
      </c>
      <c r="L10" s="150">
        <f>'MSME Dis PS'!V9</f>
        <v>2467.35</v>
      </c>
      <c r="M10" s="150">
        <f t="shared" si="1"/>
        <v>306.05447914857729</v>
      </c>
      <c r="N10" s="149">
        <f>'[1]ACP Target OPS'!Q9</f>
        <v>87</v>
      </c>
      <c r="O10" s="150">
        <f>'[1]ACP Target OPS'!R9</f>
        <v>375.85</v>
      </c>
      <c r="P10" s="149">
        <f>'OPS DIS PS'!O9</f>
        <v>41</v>
      </c>
      <c r="Q10" s="149">
        <f>'OPS DIS PS'!P9</f>
        <v>406.05999999999995</v>
      </c>
      <c r="R10" s="150">
        <f t="shared" si="2"/>
        <v>108.03778102966608</v>
      </c>
      <c r="S10" s="149">
        <f t="shared" si="3"/>
        <v>2313</v>
      </c>
      <c r="T10" s="150">
        <f t="shared" si="4"/>
        <v>3338.7999999999997</v>
      </c>
      <c r="U10" s="149">
        <f t="shared" si="5"/>
        <v>725</v>
      </c>
      <c r="V10" s="150">
        <f t="shared" si="6"/>
        <v>3094.3199999999997</v>
      </c>
      <c r="W10" s="150">
        <f t="shared" si="7"/>
        <v>92.677608721696416</v>
      </c>
    </row>
    <row r="11" spans="1:23" x14ac:dyDescent="0.3">
      <c r="A11" s="207">
        <v>5</v>
      </c>
      <c r="B11" s="207" t="s">
        <v>7</v>
      </c>
      <c r="C11" s="205">
        <v>8</v>
      </c>
      <c r="D11" s="149">
        <f>'[1]ACP Target AGRI'!W10</f>
        <v>1506</v>
      </c>
      <c r="E11" s="150">
        <f>'[1]ACP Target AGRI'!X10</f>
        <v>2269.79</v>
      </c>
      <c r="F11" s="149">
        <f>' Agri Dis PS'!W10</f>
        <v>171</v>
      </c>
      <c r="G11" s="150">
        <f>' Agri Dis PS'!X10</f>
        <v>195.34</v>
      </c>
      <c r="H11" s="150">
        <f t="shared" si="0"/>
        <v>8.6060825010243249</v>
      </c>
      <c r="I11" s="149">
        <f>'[1]ACP Target MSME'!U10</f>
        <v>401</v>
      </c>
      <c r="J11" s="150">
        <f>'[1]ACP Target MSME'!V10</f>
        <v>625.48</v>
      </c>
      <c r="K11" s="149">
        <f>'MSME Dis PS'!U10</f>
        <v>538</v>
      </c>
      <c r="L11" s="150">
        <f>'MSME Dis PS'!V10</f>
        <v>1268.73</v>
      </c>
      <c r="M11" s="150">
        <f t="shared" si="1"/>
        <v>202.84101809810068</v>
      </c>
      <c r="N11" s="149">
        <f>'[1]ACP Target OPS'!Q10</f>
        <v>148</v>
      </c>
      <c r="O11" s="150">
        <f>'[1]ACP Target OPS'!R10</f>
        <v>253.41</v>
      </c>
      <c r="P11" s="149">
        <f>'OPS DIS PS'!O10</f>
        <v>9</v>
      </c>
      <c r="Q11" s="149">
        <f>'OPS DIS PS'!P10</f>
        <v>49.720000000000006</v>
      </c>
      <c r="R11" s="150">
        <f t="shared" si="2"/>
        <v>19.620378043486841</v>
      </c>
      <c r="S11" s="149">
        <f t="shared" si="3"/>
        <v>2055</v>
      </c>
      <c r="T11" s="150">
        <f t="shared" si="4"/>
        <v>3148.68</v>
      </c>
      <c r="U11" s="149">
        <f t="shared" si="5"/>
        <v>718</v>
      </c>
      <c r="V11" s="150">
        <f t="shared" si="6"/>
        <v>1513.79</v>
      </c>
      <c r="W11" s="150">
        <f t="shared" si="7"/>
        <v>48.076971937446807</v>
      </c>
    </row>
    <row r="12" spans="1:23" x14ac:dyDescent="0.3">
      <c r="A12" s="212">
        <v>6</v>
      </c>
      <c r="B12" s="212" t="s">
        <v>8</v>
      </c>
      <c r="C12" s="213">
        <v>3</v>
      </c>
      <c r="D12" s="141">
        <f>'[1]ACP Target AGRI'!W11</f>
        <v>816</v>
      </c>
      <c r="E12" s="214">
        <f>'[1]ACP Target AGRI'!X11</f>
        <v>863.46</v>
      </c>
      <c r="F12" s="141">
        <f>' Agri Dis PS'!W11</f>
        <v>7</v>
      </c>
      <c r="G12" s="214">
        <f>' Agri Dis PS'!X11</f>
        <v>8.84</v>
      </c>
      <c r="H12" s="214">
        <f t="shared" si="0"/>
        <v>1.0237880156579342</v>
      </c>
      <c r="I12" s="141">
        <f>'[1]ACP Target MSME'!U11</f>
        <v>368</v>
      </c>
      <c r="J12" s="214">
        <f>'[1]ACP Target MSME'!V11</f>
        <v>401.74</v>
      </c>
      <c r="K12" s="141">
        <f>'MSME Dis PS'!U11</f>
        <v>199</v>
      </c>
      <c r="L12" s="214">
        <f>'MSME Dis PS'!V11</f>
        <v>1095.18</v>
      </c>
      <c r="M12" s="214">
        <f t="shared" si="1"/>
        <v>272.60915019664458</v>
      </c>
      <c r="N12" s="141">
        <f>'[1]ACP Target OPS'!Q11</f>
        <v>46</v>
      </c>
      <c r="O12" s="214">
        <f>'[1]ACP Target OPS'!R11</f>
        <v>338.08</v>
      </c>
      <c r="P12" s="141">
        <f>'OPS DIS PS'!O11</f>
        <v>0</v>
      </c>
      <c r="Q12" s="141">
        <f>'OPS DIS PS'!P11</f>
        <v>0</v>
      </c>
      <c r="R12" s="214">
        <f t="shared" si="2"/>
        <v>0</v>
      </c>
      <c r="S12" s="141">
        <f t="shared" si="3"/>
        <v>1230</v>
      </c>
      <c r="T12" s="214">
        <f t="shared" si="4"/>
        <v>1603.28</v>
      </c>
      <c r="U12" s="141">
        <f t="shared" si="5"/>
        <v>206</v>
      </c>
      <c r="V12" s="214">
        <f t="shared" si="6"/>
        <v>1104.02</v>
      </c>
      <c r="W12" s="214">
        <f t="shared" si="7"/>
        <v>68.860086822014864</v>
      </c>
    </row>
    <row r="13" spans="1:23" x14ac:dyDescent="0.3">
      <c r="A13" s="207">
        <v>7</v>
      </c>
      <c r="B13" s="207" t="s">
        <v>9</v>
      </c>
      <c r="C13" s="205">
        <v>1</v>
      </c>
      <c r="D13" s="149">
        <f>'[1]ACP Target AGRI'!W12</f>
        <v>267</v>
      </c>
      <c r="E13" s="150">
        <f>'[1]ACP Target AGRI'!X12</f>
        <v>235.8</v>
      </c>
      <c r="F13" s="149">
        <f>' Agri Dis PS'!W12</f>
        <v>12</v>
      </c>
      <c r="G13" s="150">
        <f>' Agri Dis PS'!X12</f>
        <v>18.47</v>
      </c>
      <c r="H13" s="150">
        <f t="shared" si="0"/>
        <v>7.8329092451229849</v>
      </c>
      <c r="I13" s="149">
        <f>'[1]ACP Target MSME'!U12</f>
        <v>158</v>
      </c>
      <c r="J13" s="150">
        <f>'[1]ACP Target MSME'!V12</f>
        <v>175.5</v>
      </c>
      <c r="K13" s="149">
        <f>'MSME Dis PS'!U12</f>
        <v>36</v>
      </c>
      <c r="L13" s="150">
        <f>'MSME Dis PS'!V12</f>
        <v>121.45</v>
      </c>
      <c r="M13" s="150">
        <f t="shared" si="1"/>
        <v>69.2022792022792</v>
      </c>
      <c r="N13" s="149">
        <f>'[1]ACP Target OPS'!Q12</f>
        <v>21</v>
      </c>
      <c r="O13" s="150">
        <f>'[1]ACP Target OPS'!R12</f>
        <v>79.08</v>
      </c>
      <c r="P13" s="149">
        <f>'OPS DIS PS'!O12</f>
        <v>9</v>
      </c>
      <c r="Q13" s="149">
        <f>'OPS DIS PS'!P12</f>
        <v>165</v>
      </c>
      <c r="R13" s="150">
        <f t="shared" si="2"/>
        <v>208.64946889226101</v>
      </c>
      <c r="S13" s="149">
        <f t="shared" si="3"/>
        <v>446</v>
      </c>
      <c r="T13" s="150">
        <f t="shared" si="4"/>
        <v>490.38</v>
      </c>
      <c r="U13" s="149">
        <f t="shared" si="5"/>
        <v>57</v>
      </c>
      <c r="V13" s="150">
        <f t="shared" si="6"/>
        <v>304.92</v>
      </c>
      <c r="W13" s="150">
        <f t="shared" si="7"/>
        <v>62.180349932705248</v>
      </c>
    </row>
    <row r="14" spans="1:23" x14ac:dyDescent="0.3">
      <c r="A14" s="207">
        <v>8</v>
      </c>
      <c r="B14" s="207" t="s">
        <v>10</v>
      </c>
      <c r="C14" s="205">
        <v>8</v>
      </c>
      <c r="D14" s="149">
        <f>'[1]ACP Target AGRI'!W13</f>
        <v>1435</v>
      </c>
      <c r="E14" s="150">
        <f>'[1]ACP Target AGRI'!X13</f>
        <v>2208.06</v>
      </c>
      <c r="F14" s="149">
        <f>' Agri Dis PS'!W13</f>
        <v>85</v>
      </c>
      <c r="G14" s="150">
        <f>' Agri Dis PS'!X13</f>
        <v>165.42000000000002</v>
      </c>
      <c r="H14" s="150">
        <f t="shared" si="0"/>
        <v>7.4916442487975878</v>
      </c>
      <c r="I14" s="149">
        <f>'[1]ACP Target MSME'!U13</f>
        <v>469</v>
      </c>
      <c r="J14" s="150">
        <f>'[1]ACP Target MSME'!V13</f>
        <v>508.7</v>
      </c>
      <c r="K14" s="149">
        <f>'MSME Dis PS'!U13</f>
        <v>122</v>
      </c>
      <c r="L14" s="150">
        <f>'MSME Dis PS'!V13</f>
        <v>456.1</v>
      </c>
      <c r="M14" s="150">
        <f t="shared" si="1"/>
        <v>89.659917436603109</v>
      </c>
      <c r="N14" s="149">
        <f>'[1]ACP Target OPS'!Q13</f>
        <v>148</v>
      </c>
      <c r="O14" s="150">
        <f>'[1]ACP Target OPS'!R13</f>
        <v>530.49</v>
      </c>
      <c r="P14" s="149">
        <f>'OPS DIS PS'!O13</f>
        <v>11</v>
      </c>
      <c r="Q14" s="149">
        <f>'OPS DIS PS'!P13</f>
        <v>235.5</v>
      </c>
      <c r="R14" s="150">
        <f t="shared" si="2"/>
        <v>44.3929197534355</v>
      </c>
      <c r="S14" s="149">
        <f t="shared" si="3"/>
        <v>2052</v>
      </c>
      <c r="T14" s="150">
        <f t="shared" si="4"/>
        <v>3247.25</v>
      </c>
      <c r="U14" s="149">
        <f t="shared" si="5"/>
        <v>218</v>
      </c>
      <c r="V14" s="150">
        <f t="shared" si="6"/>
        <v>857.02</v>
      </c>
      <c r="W14" s="150">
        <f t="shared" si="7"/>
        <v>26.392177996766492</v>
      </c>
    </row>
    <row r="15" spans="1:23" x14ac:dyDescent="0.3">
      <c r="A15" s="207">
        <v>9</v>
      </c>
      <c r="B15" s="207" t="s">
        <v>11</v>
      </c>
      <c r="C15" s="205">
        <v>1</v>
      </c>
      <c r="D15" s="149">
        <f>'[1]ACP Target AGRI'!W14</f>
        <v>299</v>
      </c>
      <c r="E15" s="150">
        <f>'[1]ACP Target AGRI'!X14</f>
        <v>315.49</v>
      </c>
      <c r="F15" s="149">
        <f>' Agri Dis PS'!W14</f>
        <v>7</v>
      </c>
      <c r="G15" s="150">
        <f>' Agri Dis PS'!X14</f>
        <v>12.3</v>
      </c>
      <c r="H15" s="150">
        <f t="shared" si="0"/>
        <v>3.8986972645725695</v>
      </c>
      <c r="I15" s="149">
        <f>'[1]ACP Target MSME'!U14</f>
        <v>224</v>
      </c>
      <c r="J15" s="150">
        <f>'[1]ACP Target MSME'!V14</f>
        <v>290.35000000000002</v>
      </c>
      <c r="K15" s="149">
        <f>'MSME Dis PS'!U14</f>
        <v>60</v>
      </c>
      <c r="L15" s="150">
        <f>'MSME Dis PS'!V14</f>
        <v>75.87</v>
      </c>
      <c r="M15" s="150">
        <f t="shared" si="1"/>
        <v>26.130532116411224</v>
      </c>
      <c r="N15" s="149">
        <f>'[1]ACP Target OPS'!Q14</f>
        <v>31</v>
      </c>
      <c r="O15" s="150">
        <f>'[1]ACP Target OPS'!R14</f>
        <v>140.54</v>
      </c>
      <c r="P15" s="149">
        <f>'OPS DIS PS'!O14</f>
        <v>7</v>
      </c>
      <c r="Q15" s="149">
        <f>'OPS DIS PS'!P14</f>
        <v>128.02000000000001</v>
      </c>
      <c r="R15" s="150">
        <f t="shared" si="2"/>
        <v>91.091504198093091</v>
      </c>
      <c r="S15" s="149">
        <f t="shared" si="3"/>
        <v>554</v>
      </c>
      <c r="T15" s="150">
        <f t="shared" si="4"/>
        <v>746.38</v>
      </c>
      <c r="U15" s="149">
        <f t="shared" si="5"/>
        <v>74</v>
      </c>
      <c r="V15" s="150">
        <f t="shared" si="6"/>
        <v>216.19</v>
      </c>
      <c r="W15" s="150">
        <f t="shared" si="7"/>
        <v>28.965138401350522</v>
      </c>
    </row>
    <row r="16" spans="1:23" x14ac:dyDescent="0.3">
      <c r="A16" s="212">
        <v>10</v>
      </c>
      <c r="B16" s="212" t="s">
        <v>12</v>
      </c>
      <c r="C16" s="213">
        <v>63</v>
      </c>
      <c r="D16" s="141">
        <f>'[1]ACP Target AGRI'!W15</f>
        <v>14251</v>
      </c>
      <c r="E16" s="214">
        <f>'[1]ACP Target AGRI'!X15</f>
        <v>20088.759999999998</v>
      </c>
      <c r="F16" s="141">
        <f>' Agri Dis PS'!W15</f>
        <v>2671</v>
      </c>
      <c r="G16" s="214">
        <f>' Agri Dis PS'!X15</f>
        <v>2046.4100000000003</v>
      </c>
      <c r="H16" s="214">
        <f t="shared" si="0"/>
        <v>10.186840800527262</v>
      </c>
      <c r="I16" s="141">
        <f>'[1]ACP Target MSME'!U15</f>
        <v>4159</v>
      </c>
      <c r="J16" s="214">
        <f>'[1]ACP Target MSME'!V15</f>
        <v>6212.05</v>
      </c>
      <c r="K16" s="141">
        <f>'MSME Dis PS'!U15</f>
        <v>2163</v>
      </c>
      <c r="L16" s="214">
        <f>'MSME Dis PS'!V15</f>
        <v>16441.89</v>
      </c>
      <c r="M16" s="214">
        <f t="shared" si="1"/>
        <v>264.67736093560097</v>
      </c>
      <c r="N16" s="141">
        <f>'[1]ACP Target OPS'!Q15</f>
        <v>1142</v>
      </c>
      <c r="O16" s="214">
        <f>'[1]ACP Target OPS'!R15</f>
        <v>2224.9899999999998</v>
      </c>
      <c r="P16" s="141">
        <f>'OPS DIS PS'!O15</f>
        <v>145</v>
      </c>
      <c r="Q16" s="141">
        <f>'OPS DIS PS'!P15</f>
        <v>758.03</v>
      </c>
      <c r="R16" s="214">
        <f t="shared" si="2"/>
        <v>34.068917163672644</v>
      </c>
      <c r="S16" s="141">
        <f t="shared" si="3"/>
        <v>19552</v>
      </c>
      <c r="T16" s="214">
        <f t="shared" si="4"/>
        <v>28525.799999999996</v>
      </c>
      <c r="U16" s="141">
        <f t="shared" si="5"/>
        <v>4979</v>
      </c>
      <c r="V16" s="214">
        <f t="shared" si="6"/>
        <v>19246.329999999998</v>
      </c>
      <c r="W16" s="214">
        <f t="shared" si="7"/>
        <v>67.469904437386504</v>
      </c>
    </row>
    <row r="17" spans="1:23" x14ac:dyDescent="0.3">
      <c r="A17" s="207">
        <v>11</v>
      </c>
      <c r="B17" s="207" t="s">
        <v>13</v>
      </c>
      <c r="C17" s="205">
        <v>2</v>
      </c>
      <c r="D17" s="149">
        <f>'[1]ACP Target AGRI'!W16</f>
        <v>422</v>
      </c>
      <c r="E17" s="150">
        <f>'[1]ACP Target AGRI'!X16</f>
        <v>445.4</v>
      </c>
      <c r="F17" s="149">
        <f>' Agri Dis PS'!W16</f>
        <v>5</v>
      </c>
      <c r="G17" s="150">
        <f>' Agri Dis PS'!X16</f>
        <v>13.92</v>
      </c>
      <c r="H17" s="150">
        <f t="shared" si="0"/>
        <v>3.1252806466097889</v>
      </c>
      <c r="I17" s="149">
        <f>'[1]ACP Target MSME'!U16</f>
        <v>201</v>
      </c>
      <c r="J17" s="150">
        <f>'[1]ACP Target MSME'!V16</f>
        <v>217.2</v>
      </c>
      <c r="K17" s="149">
        <f>'MSME Dis PS'!U16</f>
        <v>173</v>
      </c>
      <c r="L17" s="150">
        <f>'MSME Dis PS'!V16</f>
        <v>181.75</v>
      </c>
      <c r="M17" s="150">
        <f t="shared" si="1"/>
        <v>83.678637200736645</v>
      </c>
      <c r="N17" s="149">
        <f>'[1]ACP Target OPS'!Q16</f>
        <v>12</v>
      </c>
      <c r="O17" s="150">
        <f>'[1]ACP Target OPS'!R16</f>
        <v>151.44999999999999</v>
      </c>
      <c r="P17" s="149">
        <f>'OPS DIS PS'!O16</f>
        <v>14</v>
      </c>
      <c r="Q17" s="149">
        <f>'OPS DIS PS'!P16</f>
        <v>82.05</v>
      </c>
      <c r="R17" s="150">
        <f t="shared" si="2"/>
        <v>54.176295807197093</v>
      </c>
      <c r="S17" s="149">
        <f t="shared" si="3"/>
        <v>635</v>
      </c>
      <c r="T17" s="150">
        <f t="shared" si="4"/>
        <v>814.05</v>
      </c>
      <c r="U17" s="149">
        <f t="shared" si="5"/>
        <v>192</v>
      </c>
      <c r="V17" s="150">
        <f t="shared" si="6"/>
        <v>277.71999999999997</v>
      </c>
      <c r="W17" s="150">
        <f t="shared" si="7"/>
        <v>34.115840550334738</v>
      </c>
    </row>
    <row r="18" spans="1:23" ht="15" customHeight="1" x14ac:dyDescent="0.3">
      <c r="A18" s="207">
        <v>12</v>
      </c>
      <c r="B18" s="207" t="s">
        <v>14</v>
      </c>
      <c r="C18" s="205">
        <v>1</v>
      </c>
      <c r="D18" s="149">
        <f>'[1]ACP Target AGRI'!W17</f>
        <v>461</v>
      </c>
      <c r="E18" s="150">
        <f>'[1]ACP Target AGRI'!X17</f>
        <v>427.75</v>
      </c>
      <c r="F18" s="149">
        <f>' Agri Dis PS'!W17</f>
        <v>61</v>
      </c>
      <c r="G18" s="150">
        <f>' Agri Dis PS'!X17</f>
        <v>23.01</v>
      </c>
      <c r="H18" s="150">
        <f t="shared" si="0"/>
        <v>5.3793103448275863</v>
      </c>
      <c r="I18" s="149">
        <f>'[1]ACP Target MSME'!U17</f>
        <v>280</v>
      </c>
      <c r="J18" s="150">
        <f>'[1]ACP Target MSME'!V17</f>
        <v>295.35000000000002</v>
      </c>
      <c r="K18" s="149">
        <f>'MSME Dis PS'!U17</f>
        <v>32</v>
      </c>
      <c r="L18" s="150">
        <f>'MSME Dis PS'!V17</f>
        <v>97.11</v>
      </c>
      <c r="M18" s="150">
        <f t="shared" si="1"/>
        <v>32.879634332148292</v>
      </c>
      <c r="N18" s="149">
        <f>'[1]ACP Target OPS'!Q17</f>
        <v>31</v>
      </c>
      <c r="O18" s="150">
        <f>'[1]ACP Target OPS'!R17</f>
        <v>99.85</v>
      </c>
      <c r="P18" s="149">
        <f>'OPS DIS PS'!O17</f>
        <v>0</v>
      </c>
      <c r="Q18" s="149">
        <f>'OPS DIS PS'!P17</f>
        <v>0</v>
      </c>
      <c r="R18" s="150">
        <f t="shared" si="2"/>
        <v>0</v>
      </c>
      <c r="S18" s="149">
        <f t="shared" si="3"/>
        <v>772</v>
      </c>
      <c r="T18" s="150">
        <f t="shared" si="4"/>
        <v>822.95</v>
      </c>
      <c r="U18" s="149">
        <f t="shared" si="5"/>
        <v>93</v>
      </c>
      <c r="V18" s="150">
        <f t="shared" si="6"/>
        <v>120.12</v>
      </c>
      <c r="W18" s="150">
        <f t="shared" si="7"/>
        <v>14.596269518196731</v>
      </c>
    </row>
    <row r="19" spans="1:23" ht="15" customHeight="1" x14ac:dyDescent="0.3">
      <c r="A19" s="679" t="s">
        <v>195</v>
      </c>
      <c r="B19" s="680"/>
      <c r="C19" s="142">
        <f>SUM(C7:C18)</f>
        <v>109</v>
      </c>
      <c r="D19" s="13">
        <f>'[1]ACP Target AGRI'!W18</f>
        <v>24216</v>
      </c>
      <c r="E19" s="58">
        <f>'[1]ACP Target AGRI'!X18</f>
        <v>32444.2</v>
      </c>
      <c r="F19" s="13">
        <f>' Agri Dis PS'!W18</f>
        <v>3189</v>
      </c>
      <c r="G19" s="58">
        <f>' Agri Dis PS'!X18</f>
        <v>2790.75</v>
      </c>
      <c r="H19" s="58">
        <f t="shared" ref="H19:H33" si="8">G19/E19*100</f>
        <v>8.6016915195936399</v>
      </c>
      <c r="I19" s="13">
        <f>'[1]ACP Target MSME'!U18</f>
        <v>7973</v>
      </c>
      <c r="J19" s="58">
        <f>'[1]ACP Target MSME'!V18</f>
        <v>10954.41</v>
      </c>
      <c r="K19" s="13">
        <f>'MSME Dis PS'!U18</f>
        <v>4335</v>
      </c>
      <c r="L19" s="58">
        <f>'MSME Dis PS'!V18</f>
        <v>26487.500000000004</v>
      </c>
      <c r="M19" s="58">
        <f t="shared" si="1"/>
        <v>241.79759567151501</v>
      </c>
      <c r="N19" s="13">
        <f>'[1]ACP Target OPS'!Q18</f>
        <v>1873</v>
      </c>
      <c r="O19" s="58">
        <f>'[1]ACP Target OPS'!R18</f>
        <v>5088.0600000000004</v>
      </c>
      <c r="P19" s="13">
        <f>'OPS DIS PS'!O18</f>
        <v>267</v>
      </c>
      <c r="Q19" s="58">
        <f>'OPS DIS PS'!P18</f>
        <v>2406.5600000000004</v>
      </c>
      <c r="R19" s="58">
        <f t="shared" si="2"/>
        <v>47.298184376756566</v>
      </c>
      <c r="S19" s="13">
        <f t="shared" si="3"/>
        <v>34062</v>
      </c>
      <c r="T19" s="58">
        <f t="shared" si="4"/>
        <v>48486.67</v>
      </c>
      <c r="U19" s="13">
        <f t="shared" si="5"/>
        <v>7791</v>
      </c>
      <c r="V19" s="58">
        <f t="shared" si="6"/>
        <v>31684.810000000005</v>
      </c>
      <c r="W19" s="58">
        <f t="shared" si="7"/>
        <v>65.34746560240167</v>
      </c>
    </row>
    <row r="20" spans="1:23" x14ac:dyDescent="0.3">
      <c r="A20" s="207">
        <v>1</v>
      </c>
      <c r="B20" s="207" t="s">
        <v>17</v>
      </c>
      <c r="C20" s="205">
        <v>5</v>
      </c>
      <c r="D20" s="149">
        <f>'[1]ACP Target AGRI'!W19</f>
        <v>1035</v>
      </c>
      <c r="E20" s="150">
        <f>'[1]ACP Target AGRI'!X19</f>
        <v>1135.67</v>
      </c>
      <c r="F20" s="149">
        <f>' Agri Dis PS'!W19</f>
        <v>7</v>
      </c>
      <c r="G20" s="150">
        <f>' Agri Dis PS'!X19</f>
        <v>328.37</v>
      </c>
      <c r="H20" s="150">
        <f t="shared" si="8"/>
        <v>28.914209233316011</v>
      </c>
      <c r="I20" s="149">
        <f>'[1]ACP Target MSME'!U19</f>
        <v>470</v>
      </c>
      <c r="J20" s="150">
        <f>'[1]ACP Target MSME'!V19</f>
        <v>594.36</v>
      </c>
      <c r="K20" s="149">
        <f>'MSME Dis PS'!U19</f>
        <v>2</v>
      </c>
      <c r="L20" s="150">
        <f>'MSME Dis PS'!V19</f>
        <v>72.48</v>
      </c>
      <c r="M20" s="150">
        <f t="shared" si="1"/>
        <v>12.194629517464163</v>
      </c>
      <c r="N20" s="149">
        <f>'[1]ACP Target OPS'!Q19</f>
        <v>66</v>
      </c>
      <c r="O20" s="150">
        <f>'[1]ACP Target OPS'!R19</f>
        <v>249.3</v>
      </c>
      <c r="P20" s="149">
        <f>'OPS DIS PS'!O19</f>
        <v>11</v>
      </c>
      <c r="Q20" s="150">
        <f>'OPS DIS PS'!P19</f>
        <v>6.06</v>
      </c>
      <c r="R20" s="150">
        <f t="shared" si="2"/>
        <v>2.4308062575210587</v>
      </c>
      <c r="S20" s="149">
        <f t="shared" si="3"/>
        <v>1571</v>
      </c>
      <c r="T20" s="150">
        <f t="shared" si="4"/>
        <v>1979.3300000000002</v>
      </c>
      <c r="U20" s="149">
        <f t="shared" si="5"/>
        <v>20</v>
      </c>
      <c r="V20" s="150">
        <f t="shared" si="6"/>
        <v>406.91</v>
      </c>
      <c r="W20" s="150">
        <f t="shared" si="7"/>
        <v>20.55796658465238</v>
      </c>
    </row>
    <row r="21" spans="1:23" ht="15" customHeight="1" x14ac:dyDescent="0.3">
      <c r="A21" s="207">
        <v>2</v>
      </c>
      <c r="B21" s="207" t="s">
        <v>34</v>
      </c>
      <c r="C21" s="205">
        <v>1</v>
      </c>
      <c r="D21" s="149">
        <f>'[1]ACP Target AGRI'!W20</f>
        <v>299</v>
      </c>
      <c r="E21" s="150">
        <f>'[1]ACP Target AGRI'!X20</f>
        <v>320.45999999999998</v>
      </c>
      <c r="F21" s="149">
        <f>' Agri Dis PS'!W20</f>
        <v>0</v>
      </c>
      <c r="G21" s="150">
        <f>' Agri Dis PS'!X20</f>
        <v>0</v>
      </c>
      <c r="H21" s="150">
        <f t="shared" si="8"/>
        <v>0</v>
      </c>
      <c r="I21" s="149">
        <f>'[1]ACP Target MSME'!U20</f>
        <v>274</v>
      </c>
      <c r="J21" s="150">
        <f>'[1]ACP Target MSME'!V20</f>
        <v>290.35000000000002</v>
      </c>
      <c r="K21" s="149">
        <f>'MSME Dis PS'!U20</f>
        <v>0</v>
      </c>
      <c r="L21" s="150">
        <f>'MSME Dis PS'!V20</f>
        <v>0</v>
      </c>
      <c r="M21" s="150">
        <f t="shared" si="1"/>
        <v>0</v>
      </c>
      <c r="N21" s="149">
        <f>'[1]ACP Target OPS'!Q20</f>
        <v>31</v>
      </c>
      <c r="O21" s="150">
        <f>'[1]ACP Target OPS'!R20</f>
        <v>153.87</v>
      </c>
      <c r="P21" s="149">
        <f>'OPS DIS PS'!O20</f>
        <v>0</v>
      </c>
      <c r="Q21" s="150">
        <f>'OPS DIS PS'!P20</f>
        <v>0</v>
      </c>
      <c r="R21" s="150">
        <f t="shared" si="2"/>
        <v>0</v>
      </c>
      <c r="S21" s="149">
        <f t="shared" si="3"/>
        <v>604</v>
      </c>
      <c r="T21" s="150">
        <f t="shared" si="4"/>
        <v>764.68</v>
      </c>
      <c r="U21" s="149">
        <f t="shared" si="5"/>
        <v>0</v>
      </c>
      <c r="V21" s="150">
        <f t="shared" si="6"/>
        <v>0</v>
      </c>
      <c r="W21" s="150">
        <f t="shared" si="7"/>
        <v>0</v>
      </c>
    </row>
    <row r="22" spans="1:23" x14ac:dyDescent="0.3">
      <c r="A22" s="207">
        <v>3</v>
      </c>
      <c r="B22" s="207" t="s">
        <v>18</v>
      </c>
      <c r="C22" s="205">
        <v>5</v>
      </c>
      <c r="D22" s="149">
        <f>'[1]ACP Target AGRI'!W21</f>
        <v>1241</v>
      </c>
      <c r="E22" s="150">
        <f>'[1]ACP Target AGRI'!X21</f>
        <v>1061.55</v>
      </c>
      <c r="F22" s="149">
        <f>' Agri Dis PS'!W21</f>
        <v>2</v>
      </c>
      <c r="G22" s="150">
        <f>' Agri Dis PS'!X21</f>
        <v>4.25</v>
      </c>
      <c r="H22" s="150">
        <f t="shared" si="8"/>
        <v>0.40035796712354582</v>
      </c>
      <c r="I22" s="149">
        <f>'[1]ACP Target MSME'!U21</f>
        <v>457</v>
      </c>
      <c r="J22" s="150">
        <f>'[1]ACP Target MSME'!V21</f>
        <v>521.9</v>
      </c>
      <c r="K22" s="149">
        <f>'MSME Dis PS'!U21</f>
        <v>20</v>
      </c>
      <c r="L22" s="150">
        <f>'MSME Dis PS'!V21</f>
        <v>204.93</v>
      </c>
      <c r="M22" s="150">
        <f t="shared" si="1"/>
        <v>39.266142939260398</v>
      </c>
      <c r="N22" s="149">
        <f>'[1]ACP Target OPS'!Q21</f>
        <v>71</v>
      </c>
      <c r="O22" s="150">
        <f>'[1]ACP Target OPS'!R21</f>
        <v>145.30000000000001</v>
      </c>
      <c r="P22" s="149">
        <f>'OPS DIS PS'!O21</f>
        <v>1</v>
      </c>
      <c r="Q22" s="150">
        <f>'OPS DIS PS'!P21</f>
        <v>1.75</v>
      </c>
      <c r="R22" s="150">
        <f t="shared" si="2"/>
        <v>1.2044046799724706</v>
      </c>
      <c r="S22" s="149">
        <f t="shared" si="3"/>
        <v>1769</v>
      </c>
      <c r="T22" s="150">
        <f t="shared" si="4"/>
        <v>1728.7499999999998</v>
      </c>
      <c r="U22" s="149">
        <f t="shared" si="5"/>
        <v>23</v>
      </c>
      <c r="V22" s="150">
        <f t="shared" si="6"/>
        <v>210.93</v>
      </c>
      <c r="W22" s="150">
        <f t="shared" si="7"/>
        <v>12.20130151843818</v>
      </c>
    </row>
    <row r="23" spans="1:23" x14ac:dyDescent="0.3">
      <c r="A23" s="207">
        <v>4</v>
      </c>
      <c r="B23" s="207" t="s">
        <v>19</v>
      </c>
      <c r="C23" s="205">
        <v>6</v>
      </c>
      <c r="D23" s="149">
        <f>'[1]ACP Target AGRI'!W22</f>
        <v>1017</v>
      </c>
      <c r="E23" s="150">
        <f>'[1]ACP Target AGRI'!X22</f>
        <v>1228.81</v>
      </c>
      <c r="F23" s="149">
        <f>' Agri Dis PS'!W22</f>
        <v>8</v>
      </c>
      <c r="G23" s="150">
        <f>' Agri Dis PS'!X22</f>
        <v>50.83</v>
      </c>
      <c r="H23" s="150">
        <f t="shared" si="8"/>
        <v>4.1365223264784632</v>
      </c>
      <c r="I23" s="149">
        <f>'[1]ACP Target MSME'!U22</f>
        <v>467</v>
      </c>
      <c r="J23" s="150">
        <f>'[1]ACP Target MSME'!V22</f>
        <v>561.64</v>
      </c>
      <c r="K23" s="149">
        <f>'MSME Dis PS'!U22</f>
        <v>5</v>
      </c>
      <c r="L23" s="150">
        <f>'MSME Dis PS'!V22</f>
        <v>56.1</v>
      </c>
      <c r="M23" s="150">
        <f t="shared" si="1"/>
        <v>9.988604800227904</v>
      </c>
      <c r="N23" s="149">
        <f>'[1]ACP Target OPS'!Q22</f>
        <v>94</v>
      </c>
      <c r="O23" s="150">
        <f>'[1]ACP Target OPS'!R22</f>
        <v>134.96</v>
      </c>
      <c r="P23" s="149">
        <f>'OPS DIS PS'!O22</f>
        <v>0</v>
      </c>
      <c r="Q23" s="150">
        <f>'OPS DIS PS'!P22</f>
        <v>0</v>
      </c>
      <c r="R23" s="150">
        <f t="shared" si="2"/>
        <v>0</v>
      </c>
      <c r="S23" s="149">
        <f t="shared" si="3"/>
        <v>1578</v>
      </c>
      <c r="T23" s="150">
        <f t="shared" si="4"/>
        <v>1925.4099999999999</v>
      </c>
      <c r="U23" s="149">
        <f t="shared" si="5"/>
        <v>13</v>
      </c>
      <c r="V23" s="150">
        <f t="shared" si="6"/>
        <v>106.93</v>
      </c>
      <c r="W23" s="150">
        <f t="shared" si="7"/>
        <v>5.5536223453705968</v>
      </c>
    </row>
    <row r="24" spans="1:23" x14ac:dyDescent="0.3">
      <c r="A24" s="207">
        <v>5</v>
      </c>
      <c r="B24" s="207" t="s">
        <v>20</v>
      </c>
      <c r="C24" s="205">
        <v>1</v>
      </c>
      <c r="D24" s="149">
        <f>'[1]ACP Target AGRI'!W23</f>
        <v>466</v>
      </c>
      <c r="E24" s="150">
        <f>'[1]ACP Target AGRI'!X23</f>
        <v>498.65</v>
      </c>
      <c r="F24" s="149">
        <f>' Agri Dis PS'!W23</f>
        <v>7</v>
      </c>
      <c r="G24" s="150">
        <f>' Agri Dis PS'!X23</f>
        <v>92.19</v>
      </c>
      <c r="H24" s="150">
        <f t="shared" si="8"/>
        <v>18.487917376917679</v>
      </c>
      <c r="I24" s="149">
        <f>'[1]ACP Target MSME'!U23</f>
        <v>195</v>
      </c>
      <c r="J24" s="150">
        <f>'[1]ACP Target MSME'!V23</f>
        <v>216.24</v>
      </c>
      <c r="K24" s="149">
        <f>'MSME Dis PS'!U23</f>
        <v>52</v>
      </c>
      <c r="L24" s="150">
        <f>'MSME Dis PS'!V23</f>
        <v>129.82999999999998</v>
      </c>
      <c r="M24" s="150">
        <f t="shared" si="1"/>
        <v>60.039770625231213</v>
      </c>
      <c r="N24" s="149">
        <f>'[1]ACP Target OPS'!Q23</f>
        <v>21</v>
      </c>
      <c r="O24" s="150">
        <f>'[1]ACP Target OPS'!R23</f>
        <v>187.43</v>
      </c>
      <c r="P24" s="149">
        <f>'OPS DIS PS'!O23</f>
        <v>2</v>
      </c>
      <c r="Q24" s="150">
        <f>'OPS DIS PS'!P23</f>
        <v>19.770000000000003</v>
      </c>
      <c r="R24" s="150">
        <f t="shared" si="2"/>
        <v>10.547937896814812</v>
      </c>
      <c r="S24" s="149">
        <f t="shared" si="3"/>
        <v>682</v>
      </c>
      <c r="T24" s="150">
        <f t="shared" si="4"/>
        <v>902.31999999999994</v>
      </c>
      <c r="U24" s="149">
        <f t="shared" si="5"/>
        <v>61</v>
      </c>
      <c r="V24" s="150">
        <f t="shared" si="6"/>
        <v>241.79</v>
      </c>
      <c r="W24" s="150">
        <f t="shared" si="7"/>
        <v>26.796480184413511</v>
      </c>
    </row>
    <row r="25" spans="1:23" x14ac:dyDescent="0.3">
      <c r="A25" s="207">
        <v>6</v>
      </c>
      <c r="B25" s="207" t="s">
        <v>21</v>
      </c>
      <c r="C25" s="205">
        <v>1</v>
      </c>
      <c r="D25" s="149">
        <f>'[1]ACP Target AGRI'!W24</f>
        <v>461</v>
      </c>
      <c r="E25" s="150">
        <f>'[1]ACP Target AGRI'!X24</f>
        <v>402.95</v>
      </c>
      <c r="F25" s="149">
        <f>' Agri Dis PS'!W24</f>
        <v>5</v>
      </c>
      <c r="G25" s="150">
        <f>' Agri Dis PS'!X24</f>
        <v>27.89</v>
      </c>
      <c r="H25" s="150">
        <f t="shared" si="8"/>
        <v>6.9214542747239118</v>
      </c>
      <c r="I25" s="149">
        <f>'[1]ACP Target MSME'!U24</f>
        <v>272</v>
      </c>
      <c r="J25" s="150">
        <f>'[1]ACP Target MSME'!V24</f>
        <v>285.35000000000002</v>
      </c>
      <c r="K25" s="149">
        <f>'MSME Dis PS'!U24</f>
        <v>178</v>
      </c>
      <c r="L25" s="150">
        <f>'MSME Dis PS'!V24</f>
        <v>2898.78</v>
      </c>
      <c r="M25" s="150">
        <f t="shared" si="1"/>
        <v>1015.8682319957948</v>
      </c>
      <c r="N25" s="149">
        <f>'[1]ACP Target OPS'!Q24</f>
        <v>31</v>
      </c>
      <c r="O25" s="150">
        <f>'[1]ACP Target OPS'!R24</f>
        <v>150.61000000000001</v>
      </c>
      <c r="P25" s="149">
        <f>'OPS DIS PS'!O24</f>
        <v>0</v>
      </c>
      <c r="Q25" s="150">
        <f>'OPS DIS PS'!P24</f>
        <v>0</v>
      </c>
      <c r="R25" s="150">
        <f t="shared" si="2"/>
        <v>0</v>
      </c>
      <c r="S25" s="149">
        <f t="shared" si="3"/>
        <v>764</v>
      </c>
      <c r="T25" s="150">
        <f t="shared" si="4"/>
        <v>838.91</v>
      </c>
      <c r="U25" s="149">
        <f t="shared" si="5"/>
        <v>183</v>
      </c>
      <c r="V25" s="150">
        <f t="shared" si="6"/>
        <v>2926.67</v>
      </c>
      <c r="W25" s="150">
        <f t="shared" si="7"/>
        <v>348.86579013243374</v>
      </c>
    </row>
    <row r="26" spans="1:23" x14ac:dyDescent="0.3">
      <c r="A26" s="207">
        <v>7</v>
      </c>
      <c r="B26" s="207" t="s">
        <v>22</v>
      </c>
      <c r="C26" s="205">
        <v>4</v>
      </c>
      <c r="D26" s="149">
        <f>'[1]ACP Target AGRI'!W25</f>
        <v>252</v>
      </c>
      <c r="E26" s="150">
        <f>'[1]ACP Target AGRI'!X25</f>
        <v>226.74</v>
      </c>
      <c r="F26" s="149">
        <f>' Agri Dis PS'!W25</f>
        <v>226</v>
      </c>
      <c r="G26" s="150">
        <f>' Agri Dis PS'!X25</f>
        <v>118.4</v>
      </c>
      <c r="H26" s="150">
        <f t="shared" si="8"/>
        <v>52.218399929434597</v>
      </c>
      <c r="I26" s="149">
        <f>'[1]ACP Target MSME'!U25</f>
        <v>169</v>
      </c>
      <c r="J26" s="150">
        <f>'[1]ACP Target MSME'!V25</f>
        <v>186.81</v>
      </c>
      <c r="K26" s="149">
        <f>'MSME Dis PS'!U25</f>
        <v>2474</v>
      </c>
      <c r="L26" s="150">
        <f>'MSME Dis PS'!V25</f>
        <v>1389.25</v>
      </c>
      <c r="M26" s="150">
        <f t="shared" si="1"/>
        <v>743.67003907713718</v>
      </c>
      <c r="N26" s="149">
        <f>'[1]ACP Target OPS'!Q25</f>
        <v>32</v>
      </c>
      <c r="O26" s="150">
        <f>'[1]ACP Target OPS'!R25</f>
        <v>89.97</v>
      </c>
      <c r="P26" s="149">
        <f>'OPS DIS PS'!O25</f>
        <v>0</v>
      </c>
      <c r="Q26" s="150">
        <f>'OPS DIS PS'!P25</f>
        <v>0</v>
      </c>
      <c r="R26" s="150">
        <f t="shared" si="2"/>
        <v>0</v>
      </c>
      <c r="S26" s="149">
        <f t="shared" si="3"/>
        <v>453</v>
      </c>
      <c r="T26" s="150">
        <f t="shared" si="4"/>
        <v>503.52</v>
      </c>
      <c r="U26" s="149">
        <f t="shared" si="5"/>
        <v>2700</v>
      </c>
      <c r="V26" s="150">
        <f t="shared" si="6"/>
        <v>1507.65</v>
      </c>
      <c r="W26" s="150">
        <f t="shared" si="7"/>
        <v>299.42206863679701</v>
      </c>
    </row>
    <row r="27" spans="1:23" ht="15" customHeight="1" x14ac:dyDescent="0.3">
      <c r="A27" s="207">
        <v>8</v>
      </c>
      <c r="B27" s="207" t="s">
        <v>23</v>
      </c>
      <c r="C27" s="205">
        <v>1</v>
      </c>
      <c r="D27" s="149">
        <f>'[1]ACP Target AGRI'!W26</f>
        <v>309</v>
      </c>
      <c r="E27" s="150">
        <f>'[1]ACP Target AGRI'!X26</f>
        <v>317.94</v>
      </c>
      <c r="F27" s="149">
        <f>' Agri Dis PS'!W26</f>
        <v>0</v>
      </c>
      <c r="G27" s="150">
        <f>' Agri Dis PS'!X26</f>
        <v>0</v>
      </c>
      <c r="H27" s="150">
        <f t="shared" si="8"/>
        <v>0</v>
      </c>
      <c r="I27" s="149">
        <f>'[1]ACP Target MSME'!U26</f>
        <v>224</v>
      </c>
      <c r="J27" s="150">
        <f>'[1]ACP Target MSME'!V26</f>
        <v>290.35000000000002</v>
      </c>
      <c r="K27" s="149">
        <f>'MSME Dis PS'!U26</f>
        <v>1</v>
      </c>
      <c r="L27" s="150">
        <f>'MSME Dis PS'!V26</f>
        <v>2</v>
      </c>
      <c r="M27" s="150">
        <f t="shared" si="1"/>
        <v>0.68882383330463226</v>
      </c>
      <c r="N27" s="149">
        <f>'[1]ACP Target OPS'!Q26</f>
        <v>31</v>
      </c>
      <c r="O27" s="150">
        <f>'[1]ACP Target OPS'!R26</f>
        <v>222.32</v>
      </c>
      <c r="P27" s="149">
        <f>'OPS DIS PS'!O26</f>
        <v>0</v>
      </c>
      <c r="Q27" s="150">
        <f>'OPS DIS PS'!P26</f>
        <v>0</v>
      </c>
      <c r="R27" s="150">
        <f t="shared" si="2"/>
        <v>0</v>
      </c>
      <c r="S27" s="149">
        <f t="shared" si="3"/>
        <v>564</v>
      </c>
      <c r="T27" s="150">
        <f t="shared" si="4"/>
        <v>830.6099999999999</v>
      </c>
      <c r="U27" s="149">
        <f t="shared" si="5"/>
        <v>1</v>
      </c>
      <c r="V27" s="150">
        <f t="shared" si="6"/>
        <v>2</v>
      </c>
      <c r="W27" s="150">
        <f t="shared" si="7"/>
        <v>0.24078689156162339</v>
      </c>
    </row>
    <row r="28" spans="1:23" ht="15" customHeight="1" x14ac:dyDescent="0.3">
      <c r="A28" s="679" t="s">
        <v>196</v>
      </c>
      <c r="B28" s="680"/>
      <c r="C28" s="142">
        <f>SUM(C20:C27)</f>
        <v>24</v>
      </c>
      <c r="D28" s="13">
        <f>'[1]ACP Target AGRI'!W27</f>
        <v>5080</v>
      </c>
      <c r="E28" s="58">
        <f>'[1]ACP Target AGRI'!X27</f>
        <v>5192.7700000000004</v>
      </c>
      <c r="F28" s="13">
        <f>' Agri Dis PS'!W27</f>
        <v>255</v>
      </c>
      <c r="G28" s="13">
        <f>' Agri Dis PS'!X27</f>
        <v>621.93000000000006</v>
      </c>
      <c r="H28" s="58">
        <f t="shared" si="8"/>
        <v>11.976844728343448</v>
      </c>
      <c r="I28" s="13">
        <f>'[1]ACP Target MSME'!U27</f>
        <v>2528</v>
      </c>
      <c r="J28" s="58">
        <f>'[1]ACP Target MSME'!V27</f>
        <v>2947</v>
      </c>
      <c r="K28" s="13">
        <f>'MSME Dis PS'!U27</f>
        <v>2732</v>
      </c>
      <c r="L28" s="13">
        <f>'MSME Dis PS'!V27</f>
        <v>4753.37</v>
      </c>
      <c r="M28" s="58">
        <f t="shared" si="1"/>
        <v>161.29521547336273</v>
      </c>
      <c r="N28" s="13">
        <f>'[1]ACP Target OPS'!Q27</f>
        <v>377</v>
      </c>
      <c r="O28" s="58">
        <f>'[1]ACP Target OPS'!R27</f>
        <v>1333.76</v>
      </c>
      <c r="P28" s="13">
        <f>'OPS DIS PS'!O27</f>
        <v>14</v>
      </c>
      <c r="Q28" s="58">
        <f>'OPS DIS PS'!P27</f>
        <v>27.580000000000002</v>
      </c>
      <c r="R28" s="58">
        <f t="shared" si="2"/>
        <v>2.0678382917466416</v>
      </c>
      <c r="S28" s="13">
        <f t="shared" si="3"/>
        <v>7985</v>
      </c>
      <c r="T28" s="58">
        <f t="shared" si="4"/>
        <v>9473.5300000000007</v>
      </c>
      <c r="U28" s="13">
        <f t="shared" si="5"/>
        <v>3001</v>
      </c>
      <c r="V28" s="58">
        <f t="shared" si="6"/>
        <v>5402.88</v>
      </c>
      <c r="W28" s="58">
        <f t="shared" si="7"/>
        <v>57.031328343289147</v>
      </c>
    </row>
    <row r="29" spans="1:23" ht="15" customHeight="1" x14ac:dyDescent="0.3">
      <c r="A29" s="207">
        <v>1</v>
      </c>
      <c r="B29" s="207" t="s">
        <v>25</v>
      </c>
      <c r="C29" s="205">
        <v>30</v>
      </c>
      <c r="D29" s="149">
        <f>'[1]ACP Target AGRI'!W28</f>
        <v>4395</v>
      </c>
      <c r="E29" s="150">
        <f>'[1]ACP Target AGRI'!X28</f>
        <v>5267.62</v>
      </c>
      <c r="F29" s="149">
        <f>' Agri Dis PS'!W28</f>
        <v>1041</v>
      </c>
      <c r="G29" s="150">
        <f>' Agri Dis PS'!X28</f>
        <v>1014.7</v>
      </c>
      <c r="H29" s="150">
        <f t="shared" si="8"/>
        <v>19.262968855004729</v>
      </c>
      <c r="I29" s="149">
        <f>'[1]ACP Target MSME'!U28</f>
        <v>1550</v>
      </c>
      <c r="J29" s="150">
        <f>'[1]ACP Target MSME'!V28</f>
        <v>2172.27</v>
      </c>
      <c r="K29" s="149">
        <f>'MSME Dis PS'!U28</f>
        <v>505</v>
      </c>
      <c r="L29" s="150">
        <f>'MSME Dis PS'!V28</f>
        <v>5136.16</v>
      </c>
      <c r="M29" s="150">
        <f t="shared" si="1"/>
        <v>236.44206291114824</v>
      </c>
      <c r="N29" s="149">
        <f>'[1]ACP Target OPS'!Q28</f>
        <v>608</v>
      </c>
      <c r="O29" s="150">
        <f>'[1]ACP Target OPS'!R28</f>
        <v>662.17</v>
      </c>
      <c r="P29" s="149">
        <f>'OPS DIS PS'!O28</f>
        <v>94</v>
      </c>
      <c r="Q29" s="150">
        <f>'OPS DIS PS'!P28</f>
        <v>329.9</v>
      </c>
      <c r="R29" s="150">
        <f t="shared" si="2"/>
        <v>49.821042934593834</v>
      </c>
      <c r="S29" s="149">
        <f t="shared" si="3"/>
        <v>6553</v>
      </c>
      <c r="T29" s="150">
        <f t="shared" si="4"/>
        <v>8102.0599999999995</v>
      </c>
      <c r="U29" s="149">
        <f t="shared" si="5"/>
        <v>1640</v>
      </c>
      <c r="V29" s="150">
        <f t="shared" si="6"/>
        <v>6480.7599999999993</v>
      </c>
      <c r="W29" s="150">
        <f t="shared" si="7"/>
        <v>79.989039824439715</v>
      </c>
    </row>
    <row r="30" spans="1:23" ht="15" customHeight="1" x14ac:dyDescent="0.3">
      <c r="A30" s="679" t="s">
        <v>128</v>
      </c>
      <c r="B30" s="680"/>
      <c r="C30" s="142">
        <f>C29</f>
        <v>30</v>
      </c>
      <c r="D30" s="13">
        <f>'[1]ACP Target AGRI'!W29</f>
        <v>4395</v>
      </c>
      <c r="E30" s="58">
        <f>'[1]ACP Target AGRI'!X29</f>
        <v>5267.62</v>
      </c>
      <c r="F30" s="13">
        <f>' Agri Dis PS'!W29</f>
        <v>1041</v>
      </c>
      <c r="G30" s="13">
        <f>' Agri Dis PS'!X29</f>
        <v>1014.7</v>
      </c>
      <c r="H30" s="58">
        <f t="shared" si="8"/>
        <v>19.262968855004729</v>
      </c>
      <c r="I30" s="13">
        <f>'[1]ACP Target MSME'!U29</f>
        <v>1550</v>
      </c>
      <c r="J30" s="58">
        <f>'[1]ACP Target MSME'!V29</f>
        <v>2172.27</v>
      </c>
      <c r="K30" s="13">
        <f>'MSME Dis PS'!U29</f>
        <v>505</v>
      </c>
      <c r="L30" s="13">
        <f>'MSME Dis PS'!V29</f>
        <v>5136.16</v>
      </c>
      <c r="M30" s="58">
        <f t="shared" si="1"/>
        <v>236.44206291114824</v>
      </c>
      <c r="N30" s="13">
        <f>'[1]ACP Target OPS'!Q29</f>
        <v>608</v>
      </c>
      <c r="O30" s="58">
        <f>'[1]ACP Target OPS'!R29</f>
        <v>662.17</v>
      </c>
      <c r="P30" s="13">
        <f>'OPS DIS PS'!O29</f>
        <v>94</v>
      </c>
      <c r="Q30" s="13">
        <f>'OPS DIS PS'!P29</f>
        <v>329.9</v>
      </c>
      <c r="R30" s="58">
        <f t="shared" si="2"/>
        <v>49.821042934593834</v>
      </c>
      <c r="S30" s="13">
        <f t="shared" si="3"/>
        <v>6553</v>
      </c>
      <c r="T30" s="58">
        <f t="shared" si="4"/>
        <v>8102.0599999999995</v>
      </c>
      <c r="U30" s="13">
        <f t="shared" si="5"/>
        <v>1640</v>
      </c>
      <c r="V30" s="58">
        <f t="shared" si="6"/>
        <v>6480.7599999999993</v>
      </c>
      <c r="W30" s="58">
        <f t="shared" si="7"/>
        <v>79.989039824439715</v>
      </c>
    </row>
    <row r="31" spans="1:23" ht="15" customHeight="1" x14ac:dyDescent="0.3">
      <c r="A31" s="207">
        <v>1</v>
      </c>
      <c r="B31" s="207" t="s">
        <v>27</v>
      </c>
      <c r="C31" s="205">
        <v>37</v>
      </c>
      <c r="D31" s="149">
        <f>'[1]ACP Target AGRI'!W30</f>
        <v>2824</v>
      </c>
      <c r="E31" s="150">
        <f>'[1]ACP Target AGRI'!X30</f>
        <v>3607</v>
      </c>
      <c r="F31" s="149">
        <f>' Agri Dis PS'!W30</f>
        <v>142</v>
      </c>
      <c r="G31" s="150">
        <f>' Agri Dis PS'!X30</f>
        <v>200.25</v>
      </c>
      <c r="H31" s="150">
        <f t="shared" si="8"/>
        <v>5.5517050180205159</v>
      </c>
      <c r="I31" s="149">
        <f>'[1]ACP Target MSME'!U30</f>
        <v>593</v>
      </c>
      <c r="J31" s="150">
        <f>'[1]ACP Target MSME'!V30</f>
        <v>585.92999999999995</v>
      </c>
      <c r="K31" s="149">
        <f>'MSME Dis PS'!U30</f>
        <v>1</v>
      </c>
      <c r="L31" s="150">
        <f>'MSME Dis PS'!V30</f>
        <v>10</v>
      </c>
      <c r="M31" s="150">
        <f t="shared" si="1"/>
        <v>1.7066885122796238</v>
      </c>
      <c r="N31" s="149">
        <f>'[1]ACP Target OPS'!Q30</f>
        <v>329</v>
      </c>
      <c r="O31" s="150">
        <f>'[1]ACP Target OPS'!R30</f>
        <v>295.47000000000003</v>
      </c>
      <c r="P31" s="149">
        <f>'OPS DIS PS'!O30</f>
        <v>23</v>
      </c>
      <c r="Q31" s="150">
        <f>'OPS DIS PS'!P30</f>
        <v>195.71</v>
      </c>
      <c r="R31" s="150">
        <f t="shared" si="2"/>
        <v>66.236842995904823</v>
      </c>
      <c r="S31" s="149">
        <f t="shared" si="3"/>
        <v>3746</v>
      </c>
      <c r="T31" s="150">
        <f t="shared" si="4"/>
        <v>4488.4000000000005</v>
      </c>
      <c r="U31" s="149">
        <f t="shared" si="5"/>
        <v>166</v>
      </c>
      <c r="V31" s="150">
        <f t="shared" si="6"/>
        <v>405.96000000000004</v>
      </c>
      <c r="W31" s="150">
        <f t="shared" si="7"/>
        <v>9.044648427056412</v>
      </c>
    </row>
    <row r="32" spans="1:23" ht="15" customHeight="1" x14ac:dyDescent="0.3">
      <c r="A32" s="679" t="s">
        <v>179</v>
      </c>
      <c r="B32" s="680"/>
      <c r="C32" s="142">
        <f>C31</f>
        <v>37</v>
      </c>
      <c r="D32" s="13">
        <f>'[1]ACP Target AGRI'!W31</f>
        <v>2824</v>
      </c>
      <c r="E32" s="58">
        <f>'[1]ACP Target AGRI'!X31</f>
        <v>3607</v>
      </c>
      <c r="F32" s="13">
        <f>F31</f>
        <v>142</v>
      </c>
      <c r="G32" s="58">
        <f>G31</f>
        <v>200.25</v>
      </c>
      <c r="H32" s="58">
        <f t="shared" si="8"/>
        <v>5.5517050180205159</v>
      </c>
      <c r="I32" s="13">
        <f>'[1]ACP Target MSME'!U31</f>
        <v>593</v>
      </c>
      <c r="J32" s="58">
        <f>'[1]ACP Target MSME'!V31</f>
        <v>585.92999999999995</v>
      </c>
      <c r="K32" s="13">
        <f>K31</f>
        <v>1</v>
      </c>
      <c r="L32" s="58">
        <f>L31</f>
        <v>10</v>
      </c>
      <c r="M32" s="58">
        <f t="shared" si="1"/>
        <v>1.7066885122796238</v>
      </c>
      <c r="N32" s="13">
        <f>'[1]ACP Target OPS'!Q31</f>
        <v>329</v>
      </c>
      <c r="O32" s="58">
        <f>'[1]ACP Target OPS'!R31</f>
        <v>295.47000000000003</v>
      </c>
      <c r="P32" s="13">
        <f>P31</f>
        <v>23</v>
      </c>
      <c r="Q32" s="13">
        <f>Q31</f>
        <v>195.71</v>
      </c>
      <c r="R32" s="58">
        <f t="shared" si="2"/>
        <v>66.236842995904823</v>
      </c>
      <c r="S32" s="13">
        <f t="shared" si="3"/>
        <v>3746</v>
      </c>
      <c r="T32" s="58">
        <f t="shared" si="4"/>
        <v>4488.4000000000005</v>
      </c>
      <c r="U32" s="13">
        <f t="shared" si="5"/>
        <v>166</v>
      </c>
      <c r="V32" s="58">
        <f t="shared" si="6"/>
        <v>405.96000000000004</v>
      </c>
      <c r="W32" s="58">
        <f t="shared" si="7"/>
        <v>9.044648427056412</v>
      </c>
    </row>
    <row r="33" spans="1:23" x14ac:dyDescent="0.3">
      <c r="A33" s="679" t="s">
        <v>132</v>
      </c>
      <c r="B33" s="680"/>
      <c r="C33" s="142">
        <f>C19+C28+C30+C32</f>
        <v>200</v>
      </c>
      <c r="D33" s="13">
        <f>'[1]ACP Target AGRI'!W32</f>
        <v>36515</v>
      </c>
      <c r="E33" s="58">
        <f>'[1]ACP Target AGRI'!X32</f>
        <v>46511.59</v>
      </c>
      <c r="F33" s="13">
        <f>F19+F28+F30+F32</f>
        <v>4627</v>
      </c>
      <c r="G33" s="13">
        <f>G19+G28+G30+G32</f>
        <v>4627.63</v>
      </c>
      <c r="H33" s="58">
        <f t="shared" si="8"/>
        <v>9.9494126087712775</v>
      </c>
      <c r="I33" s="13">
        <f>'[1]ACP Target MSME'!U32</f>
        <v>12644</v>
      </c>
      <c r="J33" s="58">
        <f>'[1]ACP Target MSME'!V32</f>
        <v>16659.61</v>
      </c>
      <c r="K33" s="13">
        <f>K19+K28+K30+K31</f>
        <v>7573</v>
      </c>
      <c r="L33" s="58">
        <f>L19+L28+L30+L31</f>
        <v>36387.03</v>
      </c>
      <c r="M33" s="58">
        <f t="shared" si="1"/>
        <v>218.41465676567458</v>
      </c>
      <c r="N33" s="13">
        <f>'[1]ACP Target OPS'!Q32</f>
        <v>3187</v>
      </c>
      <c r="O33" s="58">
        <f>'[1]ACP Target OPS'!R32</f>
        <v>7379.46</v>
      </c>
      <c r="P33" s="13">
        <f>P19+P28+P30+P31</f>
        <v>398</v>
      </c>
      <c r="Q33" s="58">
        <f>Q19+Q28+Q30+Q31</f>
        <v>2959.7500000000005</v>
      </c>
      <c r="R33" s="58">
        <f t="shared" si="2"/>
        <v>40.107948278058295</v>
      </c>
      <c r="S33" s="13">
        <f t="shared" si="3"/>
        <v>52346</v>
      </c>
      <c r="T33" s="58">
        <f t="shared" si="4"/>
        <v>70550.66</v>
      </c>
      <c r="U33" s="13">
        <f t="shared" si="5"/>
        <v>12598</v>
      </c>
      <c r="V33" s="58">
        <f t="shared" si="6"/>
        <v>43974.409999999996</v>
      </c>
      <c r="W33" s="58">
        <f t="shared" si="7"/>
        <v>62.330260269712568</v>
      </c>
    </row>
  </sheetData>
  <mergeCells count="23">
    <mergeCell ref="A1:W1"/>
    <mergeCell ref="S5:T5"/>
    <mergeCell ref="A32:B32"/>
    <mergeCell ref="A19:B19"/>
    <mergeCell ref="A28:B28"/>
    <mergeCell ref="A30:B30"/>
    <mergeCell ref="F5:G5"/>
    <mergeCell ref="I5:J5"/>
    <mergeCell ref="K5:L5"/>
    <mergeCell ref="A33:B33"/>
    <mergeCell ref="N5:O5"/>
    <mergeCell ref="P5:Q5"/>
    <mergeCell ref="A2:W2"/>
    <mergeCell ref="A3:W3"/>
    <mergeCell ref="A4:A6"/>
    <mergeCell ref="B4:B6"/>
    <mergeCell ref="C4:C6"/>
    <mergeCell ref="U5:V5"/>
    <mergeCell ref="D4:H4"/>
    <mergeCell ref="I4:M4"/>
    <mergeCell ref="N4:R4"/>
    <mergeCell ref="S4:W4"/>
    <mergeCell ref="D5:E5"/>
  </mergeCells>
  <pageMargins left="0.55000000000000004" right="0.25" top="0.99" bottom="0.75" header="0.3" footer="0.3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V30"/>
  <sheetViews>
    <sheetView zoomScale="85" zoomScaleNormal="85" workbookViewId="0">
      <selection sqref="A1:V1"/>
    </sheetView>
  </sheetViews>
  <sheetFormatPr defaultRowHeight="14.4" x14ac:dyDescent="0.3"/>
  <cols>
    <col min="1" max="1" width="5.109375" customWidth="1"/>
    <col min="2" max="2" width="20.109375" customWidth="1"/>
    <col min="3" max="3" width="6" customWidth="1"/>
    <col min="4" max="4" width="8.5546875" style="46" customWidth="1"/>
    <col min="5" max="5" width="5" style="409" customWidth="1"/>
    <col min="6" max="6" width="7.5546875" style="46" customWidth="1"/>
    <col min="7" max="7" width="8.5546875" style="46" customWidth="1"/>
    <col min="8" max="8" width="6" customWidth="1"/>
    <col min="9" max="9" width="8.5546875" style="46" customWidth="1"/>
    <col min="10" max="10" width="6.109375" style="409" customWidth="1"/>
    <col min="11" max="11" width="8.5546875" style="46" customWidth="1"/>
    <col min="12" max="12" width="8.6640625" style="46" customWidth="1"/>
    <col min="13" max="13" width="5" customWidth="1"/>
    <col min="14" max="14" width="7.5546875" style="46" customWidth="1"/>
    <col min="15" max="15" width="6.5546875" style="273" customWidth="1"/>
    <col min="16" max="16" width="7.5546875" style="46" customWidth="1"/>
    <col min="17" max="17" width="8.6640625" style="46" customWidth="1"/>
    <col min="18" max="18" width="6" customWidth="1"/>
    <col min="19" max="19" width="8.5546875" style="46" customWidth="1"/>
    <col min="20" max="20" width="6" customWidth="1"/>
    <col min="21" max="21" width="9" style="46" customWidth="1"/>
    <col min="22" max="22" width="9.109375" style="46" customWidth="1"/>
  </cols>
  <sheetData>
    <row r="1" spans="1:22" ht="28.8" x14ac:dyDescent="0.3">
      <c r="A1" s="691">
        <v>27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3"/>
    </row>
    <row r="2" spans="1:22" ht="69" customHeight="1" x14ac:dyDescent="0.3">
      <c r="A2" s="682" t="s">
        <v>733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4"/>
    </row>
    <row r="3" spans="1:22" ht="31.2" x14ac:dyDescent="0.3">
      <c r="A3" s="685" t="s">
        <v>188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6"/>
      <c r="U3" s="686"/>
      <c r="V3" s="687"/>
    </row>
    <row r="4" spans="1:22" s="409" customFormat="1" ht="21" x14ac:dyDescent="0.3">
      <c r="A4" s="697" t="s">
        <v>0</v>
      </c>
      <c r="B4" s="694" t="s">
        <v>84</v>
      </c>
      <c r="C4" s="690" t="s">
        <v>190</v>
      </c>
      <c r="D4" s="690"/>
      <c r="E4" s="690"/>
      <c r="F4" s="690"/>
      <c r="G4" s="690"/>
      <c r="H4" s="690" t="s">
        <v>191</v>
      </c>
      <c r="I4" s="690"/>
      <c r="J4" s="690"/>
      <c r="K4" s="690"/>
      <c r="L4" s="690"/>
      <c r="M4" s="690" t="s">
        <v>185</v>
      </c>
      <c r="N4" s="690"/>
      <c r="O4" s="690"/>
      <c r="P4" s="690"/>
      <c r="Q4" s="698"/>
      <c r="R4" s="690" t="s">
        <v>186</v>
      </c>
      <c r="S4" s="690"/>
      <c r="T4" s="690"/>
      <c r="U4" s="690"/>
      <c r="V4" s="690"/>
    </row>
    <row r="5" spans="1:22" s="409" customFormat="1" ht="33" customHeight="1" x14ac:dyDescent="0.3">
      <c r="A5" s="697"/>
      <c r="B5" s="695"/>
      <c r="C5" s="681" t="s">
        <v>192</v>
      </c>
      <c r="D5" s="681"/>
      <c r="E5" s="681" t="s">
        <v>193</v>
      </c>
      <c r="F5" s="681"/>
      <c r="G5" s="432" t="s">
        <v>194</v>
      </c>
      <c r="H5" s="681" t="s">
        <v>192</v>
      </c>
      <c r="I5" s="681"/>
      <c r="J5" s="681" t="s">
        <v>193</v>
      </c>
      <c r="K5" s="681"/>
      <c r="L5" s="432" t="s">
        <v>194</v>
      </c>
      <c r="M5" s="681" t="s">
        <v>192</v>
      </c>
      <c r="N5" s="681"/>
      <c r="O5" s="681" t="s">
        <v>193</v>
      </c>
      <c r="P5" s="681"/>
      <c r="Q5" s="433" t="s">
        <v>194</v>
      </c>
      <c r="R5" s="681" t="s">
        <v>192</v>
      </c>
      <c r="S5" s="681"/>
      <c r="T5" s="681" t="s">
        <v>193</v>
      </c>
      <c r="U5" s="681"/>
      <c r="V5" s="432" t="s">
        <v>194</v>
      </c>
    </row>
    <row r="6" spans="1:22" x14ac:dyDescent="0.3">
      <c r="A6" s="697"/>
      <c r="B6" s="696"/>
      <c r="C6" s="403" t="s">
        <v>180</v>
      </c>
      <c r="D6" s="495" t="s">
        <v>182</v>
      </c>
      <c r="E6" s="403" t="s">
        <v>180</v>
      </c>
      <c r="F6" s="495" t="s">
        <v>182</v>
      </c>
      <c r="G6" s="495" t="s">
        <v>182</v>
      </c>
      <c r="H6" s="403" t="s">
        <v>180</v>
      </c>
      <c r="I6" s="495" t="s">
        <v>182</v>
      </c>
      <c r="J6" s="403" t="s">
        <v>180</v>
      </c>
      <c r="K6" s="495" t="s">
        <v>182</v>
      </c>
      <c r="L6" s="495" t="s">
        <v>182</v>
      </c>
      <c r="M6" s="403" t="s">
        <v>180</v>
      </c>
      <c r="N6" s="495" t="s">
        <v>182</v>
      </c>
      <c r="O6" s="451" t="s">
        <v>180</v>
      </c>
      <c r="P6" s="495" t="s">
        <v>182</v>
      </c>
      <c r="Q6" s="495" t="s">
        <v>182</v>
      </c>
      <c r="R6" s="403" t="s">
        <v>180</v>
      </c>
      <c r="S6" s="495" t="s">
        <v>182</v>
      </c>
      <c r="T6" s="403" t="s">
        <v>180</v>
      </c>
      <c r="U6" s="495" t="s">
        <v>182</v>
      </c>
      <c r="V6" s="495" t="s">
        <v>182</v>
      </c>
    </row>
    <row r="7" spans="1:22" x14ac:dyDescent="0.3">
      <c r="A7" s="149">
        <v>1</v>
      </c>
      <c r="B7" s="283" t="s">
        <v>853</v>
      </c>
      <c r="C7" s="146">
        <v>453</v>
      </c>
      <c r="D7" s="148">
        <v>1056.1400000000001</v>
      </c>
      <c r="E7" s="146">
        <f>'D AGRI DIS PS'!W6</f>
        <v>11</v>
      </c>
      <c r="F7" s="148">
        <f>'D AGRI DIS PS'!X6</f>
        <v>5.26</v>
      </c>
      <c r="G7" s="148">
        <f>F7/D7*100</f>
        <v>0.49804003257143931</v>
      </c>
      <c r="H7" s="146">
        <v>141</v>
      </c>
      <c r="I7" s="148">
        <v>272.29000000000002</v>
      </c>
      <c r="J7" s="146">
        <f>'D MSME DIS PS'!U6</f>
        <v>3</v>
      </c>
      <c r="K7" s="148">
        <f>'D MSME DIS PS'!V6</f>
        <v>7.09</v>
      </c>
      <c r="L7" s="148">
        <f>K7/I7*100</f>
        <v>2.6038414925263504</v>
      </c>
      <c r="M7" s="423">
        <v>37</v>
      </c>
      <c r="N7" s="424">
        <v>50.28</v>
      </c>
      <c r="O7" s="452">
        <f>'D OPS DIS PS'!O6</f>
        <v>2</v>
      </c>
      <c r="P7" s="424">
        <f>'D OPS DIS PS'!P6</f>
        <v>36.85</v>
      </c>
      <c r="Q7" s="431">
        <f>P7/N7*100</f>
        <v>73.289578361177405</v>
      </c>
      <c r="R7" s="427">
        <f>C7+H7+M7</f>
        <v>631</v>
      </c>
      <c r="S7" s="428">
        <f>D7+I7+N7</f>
        <v>1378.71</v>
      </c>
      <c r="T7" s="410">
        <f>E7+J7+O7</f>
        <v>16</v>
      </c>
      <c r="U7" s="57">
        <f>F7+K7+P7</f>
        <v>49.2</v>
      </c>
      <c r="V7" s="57">
        <f>U7/S7*100</f>
        <v>3.5685532127858655</v>
      </c>
    </row>
    <row r="8" spans="1:22" x14ac:dyDescent="0.3">
      <c r="A8" s="149">
        <v>2</v>
      </c>
      <c r="B8" s="283" t="s">
        <v>854</v>
      </c>
      <c r="C8" s="146">
        <v>1732</v>
      </c>
      <c r="D8" s="148">
        <v>2160.75</v>
      </c>
      <c r="E8" s="146">
        <f>'D AGRI DIS PS'!W7</f>
        <v>183</v>
      </c>
      <c r="F8" s="148">
        <f>'D AGRI DIS PS'!X7</f>
        <v>115.73</v>
      </c>
      <c r="G8" s="148">
        <f t="shared" ref="G8:G30" si="0">F8/D8*100</f>
        <v>5.3560106444521587</v>
      </c>
      <c r="H8" s="146">
        <v>256</v>
      </c>
      <c r="I8" s="148">
        <v>294.02</v>
      </c>
      <c r="J8" s="146">
        <f>'D MSME DIS PS'!U7</f>
        <v>88</v>
      </c>
      <c r="K8" s="148">
        <f>'D MSME DIS PS'!V7</f>
        <v>55.47</v>
      </c>
      <c r="L8" s="148">
        <f t="shared" ref="L8:L30" si="1">K8/I8*100</f>
        <v>18.866063533092987</v>
      </c>
      <c r="M8" s="423">
        <v>56</v>
      </c>
      <c r="N8" s="424">
        <v>86.32</v>
      </c>
      <c r="O8" s="452">
        <f>'D OPS DIS PS'!O7</f>
        <v>10</v>
      </c>
      <c r="P8" s="424">
        <f>'D OPS DIS PS'!P7</f>
        <v>34.799999999999997</v>
      </c>
      <c r="Q8" s="431">
        <f t="shared" ref="Q8:Q30" si="2">P8/N8*100</f>
        <v>40.31510658016682</v>
      </c>
      <c r="R8" s="427">
        <f t="shared" ref="R8:R30" si="3">C8+H8+M8</f>
        <v>2044</v>
      </c>
      <c r="S8" s="428">
        <f t="shared" ref="S8:S30" si="4">D8+I8+N8</f>
        <v>2541.09</v>
      </c>
      <c r="T8" s="410">
        <f t="shared" ref="T8:T28" si="5">E8+J8+O8</f>
        <v>281</v>
      </c>
      <c r="U8" s="57">
        <f t="shared" ref="U8:U28" si="6">F8+K8+P8</f>
        <v>206</v>
      </c>
      <c r="V8" s="57">
        <f t="shared" ref="V8:V28" si="7">U8/S8*100</f>
        <v>8.1067573364186227</v>
      </c>
    </row>
    <row r="9" spans="1:22" x14ac:dyDescent="0.3">
      <c r="A9" s="149">
        <v>3</v>
      </c>
      <c r="B9" s="283" t="s">
        <v>855</v>
      </c>
      <c r="C9" s="146">
        <v>319</v>
      </c>
      <c r="D9" s="148">
        <v>663.02</v>
      </c>
      <c r="E9" s="146">
        <f>'D AGRI DIS PS'!W8</f>
        <v>57</v>
      </c>
      <c r="F9" s="148">
        <f>'D AGRI DIS PS'!X8</f>
        <v>42.88</v>
      </c>
      <c r="G9" s="148">
        <f t="shared" si="0"/>
        <v>6.4673765497270068</v>
      </c>
      <c r="H9" s="146">
        <v>71</v>
      </c>
      <c r="I9" s="148">
        <v>214.15</v>
      </c>
      <c r="J9" s="146">
        <f>'D MSME DIS PS'!U8</f>
        <v>15</v>
      </c>
      <c r="K9" s="148">
        <f>'D MSME DIS PS'!V8</f>
        <v>92.289999999999992</v>
      </c>
      <c r="L9" s="148">
        <f t="shared" si="1"/>
        <v>43.095960775157593</v>
      </c>
      <c r="M9" s="423">
        <v>40</v>
      </c>
      <c r="N9" s="424">
        <v>67.31</v>
      </c>
      <c r="O9" s="452">
        <f>'D OPS DIS PS'!O8</f>
        <v>0</v>
      </c>
      <c r="P9" s="424">
        <f>'D OPS DIS PS'!P8</f>
        <v>0</v>
      </c>
      <c r="Q9" s="431">
        <f t="shared" si="2"/>
        <v>0</v>
      </c>
      <c r="R9" s="427">
        <f t="shared" si="3"/>
        <v>430</v>
      </c>
      <c r="S9" s="428">
        <f t="shared" si="4"/>
        <v>944.48</v>
      </c>
      <c r="T9" s="410">
        <f t="shared" si="5"/>
        <v>72</v>
      </c>
      <c r="U9" s="57">
        <f t="shared" si="6"/>
        <v>135.16999999999999</v>
      </c>
      <c r="V9" s="57">
        <f t="shared" si="7"/>
        <v>14.311578858207689</v>
      </c>
    </row>
    <row r="10" spans="1:22" x14ac:dyDescent="0.3">
      <c r="A10" s="149">
        <v>4</v>
      </c>
      <c r="B10" s="283" t="s">
        <v>856</v>
      </c>
      <c r="C10" s="146">
        <v>1145</v>
      </c>
      <c r="D10" s="148">
        <v>1191.02</v>
      </c>
      <c r="E10" s="146">
        <f>'D AGRI DIS PS'!W9</f>
        <v>18</v>
      </c>
      <c r="F10" s="148">
        <f>'D AGRI DIS PS'!X9</f>
        <v>19.670000000000002</v>
      </c>
      <c r="G10" s="148">
        <f t="shared" si="0"/>
        <v>1.651525583113634</v>
      </c>
      <c r="H10" s="146">
        <v>315</v>
      </c>
      <c r="I10" s="148">
        <v>300.89</v>
      </c>
      <c r="J10" s="146">
        <f>'D MSME DIS PS'!U9</f>
        <v>122</v>
      </c>
      <c r="K10" s="148">
        <f>'D MSME DIS PS'!V9</f>
        <v>334.19000000000005</v>
      </c>
      <c r="L10" s="148">
        <f t="shared" si="1"/>
        <v>111.06716740337002</v>
      </c>
      <c r="M10" s="423">
        <v>138</v>
      </c>
      <c r="N10" s="424">
        <v>95.74</v>
      </c>
      <c r="O10" s="452">
        <f>'D OPS DIS PS'!O9</f>
        <v>0</v>
      </c>
      <c r="P10" s="424">
        <f>'D OPS DIS PS'!P9</f>
        <v>0</v>
      </c>
      <c r="Q10" s="431">
        <f t="shared" si="2"/>
        <v>0</v>
      </c>
      <c r="R10" s="427">
        <f t="shared" si="3"/>
        <v>1598</v>
      </c>
      <c r="S10" s="428">
        <f t="shared" si="4"/>
        <v>1587.6499999999999</v>
      </c>
      <c r="T10" s="410">
        <f t="shared" si="5"/>
        <v>140</v>
      </c>
      <c r="U10" s="57">
        <f t="shared" si="6"/>
        <v>353.86000000000007</v>
      </c>
      <c r="V10" s="57">
        <f t="shared" si="7"/>
        <v>22.288287720845283</v>
      </c>
    </row>
    <row r="11" spans="1:22" x14ac:dyDescent="0.3">
      <c r="A11" s="149">
        <v>5</v>
      </c>
      <c r="B11" s="283" t="s">
        <v>857</v>
      </c>
      <c r="C11" s="146">
        <v>1223</v>
      </c>
      <c r="D11" s="148">
        <v>1298.27</v>
      </c>
      <c r="E11" s="146">
        <f>'D AGRI DIS PS'!W10</f>
        <v>388</v>
      </c>
      <c r="F11" s="148">
        <f>'D AGRI DIS PS'!X10</f>
        <v>293.2</v>
      </c>
      <c r="G11" s="148">
        <f t="shared" si="0"/>
        <v>22.583900113227603</v>
      </c>
      <c r="H11" s="146">
        <v>630</v>
      </c>
      <c r="I11" s="148">
        <v>677.03</v>
      </c>
      <c r="J11" s="146">
        <f>'D MSME DIS PS'!U10</f>
        <v>997</v>
      </c>
      <c r="K11" s="148">
        <f>'D MSME DIS PS'!V10</f>
        <v>2908.66</v>
      </c>
      <c r="L11" s="148">
        <f t="shared" si="1"/>
        <v>429.62054857244141</v>
      </c>
      <c r="M11" s="423">
        <v>412</v>
      </c>
      <c r="N11" s="424">
        <v>295.74</v>
      </c>
      <c r="O11" s="452">
        <f>'D OPS DIS PS'!O10</f>
        <v>33</v>
      </c>
      <c r="P11" s="424">
        <f>'D OPS DIS PS'!P10</f>
        <v>283.27999999999997</v>
      </c>
      <c r="Q11" s="431">
        <f t="shared" si="2"/>
        <v>95.786839791708928</v>
      </c>
      <c r="R11" s="427">
        <f t="shared" si="3"/>
        <v>2265</v>
      </c>
      <c r="S11" s="428">
        <f t="shared" si="4"/>
        <v>2271.04</v>
      </c>
      <c r="T11" s="410">
        <f t="shared" si="5"/>
        <v>1418</v>
      </c>
      <c r="U11" s="57">
        <f t="shared" si="6"/>
        <v>3485.1399999999994</v>
      </c>
      <c r="V11" s="57">
        <f t="shared" si="7"/>
        <v>153.46008876990277</v>
      </c>
    </row>
    <row r="12" spans="1:22" x14ac:dyDescent="0.3">
      <c r="A12" s="149">
        <v>6</v>
      </c>
      <c r="B12" s="283" t="s">
        <v>858</v>
      </c>
      <c r="C12" s="146">
        <v>147</v>
      </c>
      <c r="D12" s="148">
        <v>226.7</v>
      </c>
      <c r="E12" s="146">
        <f>'D AGRI DIS PS'!W11</f>
        <v>5.9660000000000002</v>
      </c>
      <c r="F12" s="148">
        <f>'D AGRI DIS PS'!X11</f>
        <v>6.9771800000000006</v>
      </c>
      <c r="G12" s="148">
        <f t="shared" si="0"/>
        <v>3.0777150419056025</v>
      </c>
      <c r="H12" s="146">
        <v>21</v>
      </c>
      <c r="I12" s="148">
        <v>45</v>
      </c>
      <c r="J12" s="146">
        <f>'D MSME DIS PS'!U11</f>
        <v>7.2250000000000005</v>
      </c>
      <c r="K12" s="148">
        <f>'D MSME DIS PS'!V11</f>
        <v>33.46275</v>
      </c>
      <c r="L12" s="148">
        <f t="shared" si="1"/>
        <v>74.361666666666665</v>
      </c>
      <c r="M12" s="423">
        <v>15</v>
      </c>
      <c r="N12" s="424">
        <v>32</v>
      </c>
      <c r="O12" s="452">
        <f>'D OPS DIS PS'!O11</f>
        <v>2</v>
      </c>
      <c r="P12" s="424">
        <f>'D OPS DIS PS'!P11</f>
        <v>16.149999999999999</v>
      </c>
      <c r="Q12" s="431">
        <f t="shared" si="2"/>
        <v>50.468749999999993</v>
      </c>
      <c r="R12" s="427">
        <f t="shared" si="3"/>
        <v>183</v>
      </c>
      <c r="S12" s="428">
        <f t="shared" si="4"/>
        <v>303.7</v>
      </c>
      <c r="T12" s="410">
        <f t="shared" si="5"/>
        <v>15.191000000000001</v>
      </c>
      <c r="U12" s="57">
        <f t="shared" si="6"/>
        <v>56.589930000000003</v>
      </c>
      <c r="V12" s="57">
        <f t="shared" si="7"/>
        <v>18.633496871913074</v>
      </c>
    </row>
    <row r="13" spans="1:22" x14ac:dyDescent="0.3">
      <c r="A13" s="149">
        <v>7</v>
      </c>
      <c r="B13" s="283" t="s">
        <v>859</v>
      </c>
      <c r="C13" s="146">
        <v>270</v>
      </c>
      <c r="D13" s="148">
        <v>430</v>
      </c>
      <c r="E13" s="146">
        <f>'D AGRI DIS PS'!W12</f>
        <v>93</v>
      </c>
      <c r="F13" s="148">
        <f>'D AGRI DIS PS'!X12</f>
        <v>93</v>
      </c>
      <c r="G13" s="148">
        <f t="shared" si="0"/>
        <v>21.627906976744185</v>
      </c>
      <c r="H13" s="146">
        <v>94</v>
      </c>
      <c r="I13" s="148">
        <v>261.22000000000003</v>
      </c>
      <c r="J13" s="146">
        <f>'D MSME DIS PS'!U12</f>
        <v>72</v>
      </c>
      <c r="K13" s="148">
        <f>'D MSME DIS PS'!V12</f>
        <v>176.04000000000002</v>
      </c>
      <c r="L13" s="148">
        <f t="shared" si="1"/>
        <v>67.391470790904222</v>
      </c>
      <c r="M13" s="423">
        <v>17</v>
      </c>
      <c r="N13" s="424">
        <v>30.23</v>
      </c>
      <c r="O13" s="452">
        <f>'D OPS DIS PS'!O12</f>
        <v>0</v>
      </c>
      <c r="P13" s="424">
        <f>'D OPS DIS PS'!P12</f>
        <v>0</v>
      </c>
      <c r="Q13" s="431">
        <f t="shared" si="2"/>
        <v>0</v>
      </c>
      <c r="R13" s="427">
        <f t="shared" si="3"/>
        <v>381</v>
      </c>
      <c r="S13" s="428">
        <f t="shared" si="4"/>
        <v>721.45</v>
      </c>
      <c r="T13" s="410">
        <f t="shared" si="5"/>
        <v>165</v>
      </c>
      <c r="U13" s="57">
        <f t="shared" si="6"/>
        <v>269.04000000000002</v>
      </c>
      <c r="V13" s="57">
        <f t="shared" si="7"/>
        <v>37.291565597061471</v>
      </c>
    </row>
    <row r="14" spans="1:22" x14ac:dyDescent="0.3">
      <c r="A14" s="149">
        <v>8</v>
      </c>
      <c r="B14" s="283" t="s">
        <v>860</v>
      </c>
      <c r="C14" s="146">
        <v>540</v>
      </c>
      <c r="D14" s="148">
        <v>743.07</v>
      </c>
      <c r="E14" s="146">
        <f>'D AGRI DIS PS'!W13</f>
        <v>12</v>
      </c>
      <c r="F14" s="148">
        <f>'D AGRI DIS PS'!X13</f>
        <v>22.1</v>
      </c>
      <c r="G14" s="148">
        <f t="shared" si="0"/>
        <v>2.9741477922672157</v>
      </c>
      <c r="H14" s="146">
        <v>178</v>
      </c>
      <c r="I14" s="148">
        <v>384.81</v>
      </c>
      <c r="J14" s="146">
        <f>'D MSME DIS PS'!U13</f>
        <v>42</v>
      </c>
      <c r="K14" s="148">
        <f>'D MSME DIS PS'!V13</f>
        <v>303.02999999999997</v>
      </c>
      <c r="L14" s="148">
        <f t="shared" si="1"/>
        <v>78.74795353551103</v>
      </c>
      <c r="M14" s="423">
        <v>71</v>
      </c>
      <c r="N14" s="424">
        <v>127.95</v>
      </c>
      <c r="O14" s="452">
        <f>'D OPS DIS PS'!O13</f>
        <v>1</v>
      </c>
      <c r="P14" s="424">
        <f>'D OPS DIS PS'!P13</f>
        <v>9.85</v>
      </c>
      <c r="Q14" s="431">
        <f t="shared" si="2"/>
        <v>7.698319656115669</v>
      </c>
      <c r="R14" s="427">
        <f t="shared" si="3"/>
        <v>789</v>
      </c>
      <c r="S14" s="428">
        <f t="shared" si="4"/>
        <v>1255.8300000000002</v>
      </c>
      <c r="T14" s="410">
        <f t="shared" si="5"/>
        <v>55</v>
      </c>
      <c r="U14" s="57">
        <f t="shared" si="6"/>
        <v>334.98</v>
      </c>
      <c r="V14" s="57">
        <f t="shared" si="7"/>
        <v>26.673992498984735</v>
      </c>
    </row>
    <row r="15" spans="1:22" x14ac:dyDescent="0.3">
      <c r="A15" s="149">
        <v>9</v>
      </c>
      <c r="B15" s="283" t="s">
        <v>861</v>
      </c>
      <c r="C15" s="146">
        <v>680</v>
      </c>
      <c r="D15" s="148">
        <v>2291.2600000000002</v>
      </c>
      <c r="E15" s="146">
        <f>'D AGRI DIS PS'!W14</f>
        <v>642</v>
      </c>
      <c r="F15" s="148">
        <f>'D AGRI DIS PS'!X14</f>
        <v>528.21</v>
      </c>
      <c r="G15" s="148">
        <f t="shared" si="0"/>
        <v>23.053254541169487</v>
      </c>
      <c r="H15" s="146">
        <v>192</v>
      </c>
      <c r="I15" s="148">
        <v>311.62</v>
      </c>
      <c r="J15" s="146">
        <f>'D MSME DIS PS'!U14</f>
        <v>183</v>
      </c>
      <c r="K15" s="148">
        <f>'D MSME DIS PS'!V14</f>
        <v>597.93999999999994</v>
      </c>
      <c r="L15" s="148">
        <f t="shared" si="1"/>
        <v>191.88113728258776</v>
      </c>
      <c r="M15" s="423">
        <v>280</v>
      </c>
      <c r="N15" s="424">
        <v>116.32</v>
      </c>
      <c r="O15" s="452">
        <f>'D OPS DIS PS'!O14</f>
        <v>17</v>
      </c>
      <c r="P15" s="424">
        <f>'D OPS DIS PS'!P14</f>
        <v>68.94</v>
      </c>
      <c r="Q15" s="431">
        <f t="shared" si="2"/>
        <v>59.267537826685015</v>
      </c>
      <c r="R15" s="427">
        <f t="shared" si="3"/>
        <v>1152</v>
      </c>
      <c r="S15" s="428">
        <f t="shared" si="4"/>
        <v>2719.2000000000003</v>
      </c>
      <c r="T15" s="410">
        <f t="shared" si="5"/>
        <v>842</v>
      </c>
      <c r="U15" s="57">
        <f t="shared" si="6"/>
        <v>1195.0900000000001</v>
      </c>
      <c r="V15" s="57">
        <f t="shared" si="7"/>
        <v>43.950058840835545</v>
      </c>
    </row>
    <row r="16" spans="1:22" x14ac:dyDescent="0.3">
      <c r="A16" s="149">
        <v>10</v>
      </c>
      <c r="B16" s="283" t="s">
        <v>862</v>
      </c>
      <c r="C16" s="146">
        <v>1203</v>
      </c>
      <c r="D16" s="148">
        <v>1463.04</v>
      </c>
      <c r="E16" s="146">
        <f>'D AGRI DIS PS'!W15</f>
        <v>59</v>
      </c>
      <c r="F16" s="148">
        <f>'D AGRI DIS PS'!X15</f>
        <v>43.96</v>
      </c>
      <c r="G16" s="148">
        <f t="shared" si="0"/>
        <v>3.0047025371828524</v>
      </c>
      <c r="H16" s="146">
        <v>251</v>
      </c>
      <c r="I16" s="148">
        <v>155.76</v>
      </c>
      <c r="J16" s="146">
        <f>'D MSME DIS PS'!U15</f>
        <v>20</v>
      </c>
      <c r="K16" s="148">
        <f>'D MSME DIS PS'!V15</f>
        <v>212.96</v>
      </c>
      <c r="L16" s="148">
        <f t="shared" si="1"/>
        <v>136.72316384180792</v>
      </c>
      <c r="M16" s="423">
        <v>25</v>
      </c>
      <c r="N16" s="424">
        <v>58.24</v>
      </c>
      <c r="O16" s="452">
        <f>'D OPS DIS PS'!O15</f>
        <v>0</v>
      </c>
      <c r="P16" s="424">
        <f>'D OPS DIS PS'!P15</f>
        <v>0</v>
      </c>
      <c r="Q16" s="431">
        <f t="shared" si="2"/>
        <v>0</v>
      </c>
      <c r="R16" s="427">
        <f t="shared" si="3"/>
        <v>1479</v>
      </c>
      <c r="S16" s="428">
        <f t="shared" si="4"/>
        <v>1677.04</v>
      </c>
      <c r="T16" s="410">
        <f t="shared" si="5"/>
        <v>79</v>
      </c>
      <c r="U16" s="57">
        <f t="shared" si="6"/>
        <v>256.92</v>
      </c>
      <c r="V16" s="57">
        <f t="shared" si="7"/>
        <v>15.319849258216859</v>
      </c>
    </row>
    <row r="17" spans="1:22" ht="13.5" customHeight="1" x14ac:dyDescent="0.3">
      <c r="A17" s="149">
        <v>11</v>
      </c>
      <c r="B17" s="283" t="s">
        <v>863</v>
      </c>
      <c r="C17" s="146">
        <v>3112</v>
      </c>
      <c r="D17" s="148">
        <v>2197.2399999999998</v>
      </c>
      <c r="E17" s="146">
        <f>'D AGRI DIS PS'!W16</f>
        <v>311</v>
      </c>
      <c r="F17" s="148">
        <f>'D AGRI DIS PS'!X16</f>
        <v>283.63</v>
      </c>
      <c r="G17" s="148">
        <f t="shared" si="0"/>
        <v>12.908466985854982</v>
      </c>
      <c r="H17" s="146">
        <v>408</v>
      </c>
      <c r="I17" s="148">
        <v>374.75</v>
      </c>
      <c r="J17" s="146">
        <f>'D MSME DIS PS'!U16</f>
        <v>102</v>
      </c>
      <c r="K17" s="148">
        <f>'D MSME DIS PS'!V16</f>
        <v>245.26</v>
      </c>
      <c r="L17" s="148">
        <f t="shared" si="1"/>
        <v>65.44629753168779</v>
      </c>
      <c r="M17" s="423">
        <v>115</v>
      </c>
      <c r="N17" s="424">
        <v>63.92</v>
      </c>
      <c r="O17" s="452">
        <f>'D OPS DIS PS'!O16</f>
        <v>32</v>
      </c>
      <c r="P17" s="424">
        <f>'D OPS DIS PS'!P16</f>
        <v>23.65</v>
      </c>
      <c r="Q17" s="431">
        <f t="shared" si="2"/>
        <v>36.999374217772214</v>
      </c>
      <c r="R17" s="427">
        <f t="shared" si="3"/>
        <v>3635</v>
      </c>
      <c r="S17" s="428">
        <f t="shared" si="4"/>
        <v>2635.91</v>
      </c>
      <c r="T17" s="410">
        <f t="shared" si="5"/>
        <v>445</v>
      </c>
      <c r="U17" s="57">
        <f t="shared" si="6"/>
        <v>552.54</v>
      </c>
      <c r="V17" s="57">
        <f t="shared" si="7"/>
        <v>20.962020706321535</v>
      </c>
    </row>
    <row r="18" spans="1:22" x14ac:dyDescent="0.3">
      <c r="A18" s="149">
        <v>12</v>
      </c>
      <c r="B18" s="283" t="s">
        <v>864</v>
      </c>
      <c r="C18" s="146">
        <v>2122</v>
      </c>
      <c r="D18" s="148">
        <v>2931.67</v>
      </c>
      <c r="E18" s="146">
        <f>'D AGRI DIS PS'!W17</f>
        <v>337.03399999999999</v>
      </c>
      <c r="F18" s="148">
        <f>'D AGRI DIS PS'!X17</f>
        <v>366.57282000000004</v>
      </c>
      <c r="G18" s="148">
        <f t="shared" si="0"/>
        <v>12.503890956349112</v>
      </c>
      <c r="H18" s="146">
        <v>93</v>
      </c>
      <c r="I18" s="148">
        <v>739.36</v>
      </c>
      <c r="J18" s="146">
        <f>'D MSME DIS PS'!U17</f>
        <v>87</v>
      </c>
      <c r="K18" s="148">
        <f>'D MSME DIS PS'!V17</f>
        <v>481.91999999999996</v>
      </c>
      <c r="L18" s="148">
        <f t="shared" si="1"/>
        <v>65.180696818870359</v>
      </c>
      <c r="M18" s="423">
        <v>115</v>
      </c>
      <c r="N18" s="424">
        <v>294.10000000000002</v>
      </c>
      <c r="O18" s="452">
        <f>'D OPS DIS PS'!O17</f>
        <v>22</v>
      </c>
      <c r="P18" s="424">
        <f>'D OPS DIS PS'!P17</f>
        <v>193.17999999999998</v>
      </c>
      <c r="Q18" s="431">
        <f t="shared" si="2"/>
        <v>65.685141108466496</v>
      </c>
      <c r="R18" s="427">
        <f t="shared" si="3"/>
        <v>2330</v>
      </c>
      <c r="S18" s="428">
        <f t="shared" si="4"/>
        <v>3965.13</v>
      </c>
      <c r="T18" s="410">
        <f t="shared" si="5"/>
        <v>446.03399999999999</v>
      </c>
      <c r="U18" s="57">
        <f t="shared" si="6"/>
        <v>1041.67282</v>
      </c>
      <c r="V18" s="57">
        <f t="shared" si="7"/>
        <v>26.270836517339912</v>
      </c>
    </row>
    <row r="19" spans="1:22" x14ac:dyDescent="0.3">
      <c r="A19" s="149">
        <v>13</v>
      </c>
      <c r="B19" s="283" t="s">
        <v>865</v>
      </c>
      <c r="C19" s="146">
        <v>720</v>
      </c>
      <c r="D19" s="148">
        <v>2782.28</v>
      </c>
      <c r="E19" s="146">
        <f>'D AGRI DIS PS'!W18</f>
        <v>897</v>
      </c>
      <c r="F19" s="148">
        <f>'D AGRI DIS PS'!X18</f>
        <v>792.06</v>
      </c>
      <c r="G19" s="148">
        <f t="shared" si="0"/>
        <v>28.468019034748476</v>
      </c>
      <c r="H19" s="146">
        <v>285</v>
      </c>
      <c r="I19" s="148">
        <v>251.03</v>
      </c>
      <c r="J19" s="146">
        <f>'D MSME DIS PS'!U18</f>
        <v>281.77499999999998</v>
      </c>
      <c r="K19" s="148">
        <f>'D MSME DIS PS'!V18</f>
        <v>1305.0472500000001</v>
      </c>
      <c r="L19" s="148">
        <f t="shared" si="1"/>
        <v>519.87700673226311</v>
      </c>
      <c r="M19" s="423">
        <v>340</v>
      </c>
      <c r="N19" s="424">
        <v>55.87</v>
      </c>
      <c r="O19" s="452">
        <f>'D OPS DIS PS'!O18</f>
        <v>7</v>
      </c>
      <c r="P19" s="424">
        <f>'D OPS DIS PS'!P18</f>
        <v>102.99</v>
      </c>
      <c r="Q19" s="431">
        <f t="shared" si="2"/>
        <v>184.33864327904064</v>
      </c>
      <c r="R19" s="427">
        <f t="shared" si="3"/>
        <v>1345</v>
      </c>
      <c r="S19" s="428">
        <f t="shared" si="4"/>
        <v>3089.1800000000003</v>
      </c>
      <c r="T19" s="410">
        <f t="shared" si="5"/>
        <v>1185.7750000000001</v>
      </c>
      <c r="U19" s="57">
        <f t="shared" si="6"/>
        <v>2200.0972499999998</v>
      </c>
      <c r="V19" s="57">
        <f t="shared" si="7"/>
        <v>71.219457914397992</v>
      </c>
    </row>
    <row r="20" spans="1:22" x14ac:dyDescent="0.3">
      <c r="A20" s="149">
        <v>14</v>
      </c>
      <c r="B20" s="283" t="s">
        <v>866</v>
      </c>
      <c r="C20" s="146">
        <v>163</v>
      </c>
      <c r="D20" s="148">
        <v>170.16</v>
      </c>
      <c r="E20" s="146">
        <f>'D AGRI DIS PS'!W19</f>
        <v>99</v>
      </c>
      <c r="F20" s="148">
        <f>'D AGRI DIS PS'!X19</f>
        <v>10.42</v>
      </c>
      <c r="G20" s="148">
        <f t="shared" si="0"/>
        <v>6.1236483309826051</v>
      </c>
      <c r="H20" s="146">
        <v>42</v>
      </c>
      <c r="I20" s="148">
        <v>42.96</v>
      </c>
      <c r="J20" s="146">
        <f>'D MSME DIS PS'!U19</f>
        <v>197</v>
      </c>
      <c r="K20" s="148">
        <f>'D MSME DIS PS'!V19</f>
        <v>478.36</v>
      </c>
      <c r="L20" s="148">
        <f t="shared" si="1"/>
        <v>1113.5009310986964</v>
      </c>
      <c r="M20" s="423">
        <v>18</v>
      </c>
      <c r="N20" s="424">
        <v>13.59</v>
      </c>
      <c r="O20" s="452">
        <f>'D OPS DIS PS'!O19</f>
        <v>2</v>
      </c>
      <c r="P20" s="424">
        <f>'D OPS DIS PS'!P19</f>
        <v>39.29</v>
      </c>
      <c r="Q20" s="431">
        <f t="shared" si="2"/>
        <v>289.10963944076531</v>
      </c>
      <c r="R20" s="427">
        <f t="shared" si="3"/>
        <v>223</v>
      </c>
      <c r="S20" s="428">
        <f t="shared" si="4"/>
        <v>226.71</v>
      </c>
      <c r="T20" s="410">
        <f t="shared" si="5"/>
        <v>298</v>
      </c>
      <c r="U20" s="57">
        <f t="shared" si="6"/>
        <v>528.07000000000005</v>
      </c>
      <c r="V20" s="57">
        <f t="shared" si="7"/>
        <v>232.92752856071638</v>
      </c>
    </row>
    <row r="21" spans="1:22" x14ac:dyDescent="0.3">
      <c r="A21" s="149">
        <v>15</v>
      </c>
      <c r="B21" s="283" t="s">
        <v>867</v>
      </c>
      <c r="C21" s="146">
        <v>14959</v>
      </c>
      <c r="D21" s="148">
        <v>15409.69</v>
      </c>
      <c r="E21" s="146">
        <f>'D AGRI DIS PS'!W20</f>
        <v>626</v>
      </c>
      <c r="F21" s="148">
        <f>'D AGRI DIS PS'!X20</f>
        <v>1019.63</v>
      </c>
      <c r="G21" s="148">
        <f t="shared" si="0"/>
        <v>6.6168105912578383</v>
      </c>
      <c r="H21" s="146">
        <v>7977</v>
      </c>
      <c r="I21" s="148">
        <v>8724.6000000000022</v>
      </c>
      <c r="J21" s="146">
        <f>'D MSME DIS PS'!U20</f>
        <v>18</v>
      </c>
      <c r="K21" s="148">
        <f>'D MSME DIS PS'!V20</f>
        <v>44.349999999999994</v>
      </c>
      <c r="L21" s="148">
        <f t="shared" si="1"/>
        <v>0.50833276024115692</v>
      </c>
      <c r="M21" s="423">
        <v>1014</v>
      </c>
      <c r="N21" s="424">
        <v>5004.7400000000007</v>
      </c>
      <c r="O21" s="452">
        <f>'D OPS DIS PS'!O20</f>
        <v>132</v>
      </c>
      <c r="P21" s="424">
        <f>'D OPS DIS PS'!P20</f>
        <v>1180.04</v>
      </c>
      <c r="Q21" s="431">
        <f t="shared" si="2"/>
        <v>23.578447631645197</v>
      </c>
      <c r="R21" s="427">
        <f t="shared" si="3"/>
        <v>23950</v>
      </c>
      <c r="S21" s="428">
        <f t="shared" si="4"/>
        <v>29139.030000000002</v>
      </c>
      <c r="T21" s="410">
        <f t="shared" si="5"/>
        <v>776</v>
      </c>
      <c r="U21" s="57">
        <f t="shared" si="6"/>
        <v>2244.02</v>
      </c>
      <c r="V21" s="57">
        <f t="shared" si="7"/>
        <v>7.7010799604516675</v>
      </c>
    </row>
    <row r="22" spans="1:22" x14ac:dyDescent="0.3">
      <c r="A22" s="149">
        <v>16</v>
      </c>
      <c r="B22" s="283" t="s">
        <v>868</v>
      </c>
      <c r="C22" s="146">
        <v>707</v>
      </c>
      <c r="D22" s="148">
        <v>737.11</v>
      </c>
      <c r="E22" s="146">
        <f>'D AGRI DIS PS'!W21</f>
        <v>1</v>
      </c>
      <c r="F22" s="148">
        <f>'D AGRI DIS PS'!X21</f>
        <v>1.5</v>
      </c>
      <c r="G22" s="148">
        <f t="shared" si="0"/>
        <v>0.20349744271546988</v>
      </c>
      <c r="H22" s="146">
        <v>46</v>
      </c>
      <c r="I22" s="148">
        <v>103.55</v>
      </c>
      <c r="J22" s="146">
        <f>'D MSME DIS PS'!U21</f>
        <v>4030</v>
      </c>
      <c r="K22" s="148">
        <f>'D MSME DIS PS'!V21</f>
        <v>23283.960000000003</v>
      </c>
      <c r="L22" s="148">
        <f t="shared" si="1"/>
        <v>22485.717044905847</v>
      </c>
      <c r="M22" s="423">
        <v>27</v>
      </c>
      <c r="N22" s="424">
        <v>90.89</v>
      </c>
      <c r="O22" s="452">
        <f>'D OPS DIS PS'!O21</f>
        <v>0</v>
      </c>
      <c r="P22" s="424">
        <f>'D OPS DIS PS'!P21</f>
        <v>0</v>
      </c>
      <c r="Q22" s="431">
        <f t="shared" si="2"/>
        <v>0</v>
      </c>
      <c r="R22" s="427">
        <f t="shared" si="3"/>
        <v>780</v>
      </c>
      <c r="S22" s="428">
        <f t="shared" si="4"/>
        <v>931.55</v>
      </c>
      <c r="T22" s="410">
        <f t="shared" si="5"/>
        <v>4031</v>
      </c>
      <c r="U22" s="57">
        <f t="shared" si="6"/>
        <v>23285.460000000003</v>
      </c>
      <c r="V22" s="57">
        <f t="shared" si="7"/>
        <v>2499.6468251838337</v>
      </c>
    </row>
    <row r="23" spans="1:22" x14ac:dyDescent="0.3">
      <c r="A23" s="149">
        <v>17</v>
      </c>
      <c r="B23" s="283" t="s">
        <v>869</v>
      </c>
      <c r="C23" s="146">
        <v>464</v>
      </c>
      <c r="D23" s="148">
        <v>524.24</v>
      </c>
      <c r="E23" s="146">
        <f>'D AGRI DIS PS'!W22</f>
        <v>32</v>
      </c>
      <c r="F23" s="148">
        <f>'D AGRI DIS PS'!X22</f>
        <v>35.900000000000006</v>
      </c>
      <c r="G23" s="148">
        <f t="shared" si="0"/>
        <v>6.8480085457042579</v>
      </c>
      <c r="H23" s="146">
        <v>311</v>
      </c>
      <c r="I23" s="148">
        <v>582</v>
      </c>
      <c r="J23" s="146">
        <f>'D MSME DIS PS'!U22</f>
        <v>20</v>
      </c>
      <c r="K23" s="148">
        <f>'D MSME DIS PS'!V22</f>
        <v>116.18</v>
      </c>
      <c r="L23" s="148">
        <f t="shared" si="1"/>
        <v>19.96219931271478</v>
      </c>
      <c r="M23" s="423">
        <v>136</v>
      </c>
      <c r="N23" s="424">
        <v>86.78</v>
      </c>
      <c r="O23" s="452">
        <f>'D OPS DIS PS'!O22</f>
        <v>0</v>
      </c>
      <c r="P23" s="424">
        <f>'D OPS DIS PS'!P22</f>
        <v>0</v>
      </c>
      <c r="Q23" s="431">
        <f t="shared" si="2"/>
        <v>0</v>
      </c>
      <c r="R23" s="427">
        <f t="shared" si="3"/>
        <v>911</v>
      </c>
      <c r="S23" s="428">
        <f t="shared" si="4"/>
        <v>1193.02</v>
      </c>
      <c r="T23" s="410">
        <f t="shared" si="5"/>
        <v>52</v>
      </c>
      <c r="U23" s="57">
        <f t="shared" si="6"/>
        <v>152.08000000000001</v>
      </c>
      <c r="V23" s="57">
        <f t="shared" si="7"/>
        <v>12.747481182209855</v>
      </c>
    </row>
    <row r="24" spans="1:22" x14ac:dyDescent="0.3">
      <c r="A24" s="149">
        <v>18</v>
      </c>
      <c r="B24" s="283" t="s">
        <v>870</v>
      </c>
      <c r="C24" s="146">
        <v>883</v>
      </c>
      <c r="D24" s="148">
        <v>1523.06</v>
      </c>
      <c r="E24" s="146">
        <f>'D AGRI DIS PS'!W23</f>
        <v>42</v>
      </c>
      <c r="F24" s="148">
        <f>'D AGRI DIS PS'!X23</f>
        <v>143.30000000000001</v>
      </c>
      <c r="G24" s="148">
        <f t="shared" si="0"/>
        <v>9.4086903995903004</v>
      </c>
      <c r="H24" s="146">
        <v>228</v>
      </c>
      <c r="I24" s="148">
        <v>486.57</v>
      </c>
      <c r="J24" s="146">
        <f>'D MSME DIS PS'!U23</f>
        <v>211</v>
      </c>
      <c r="K24" s="148">
        <f>'D MSME DIS PS'!V23</f>
        <v>874.68999999999994</v>
      </c>
      <c r="L24" s="148">
        <f t="shared" si="1"/>
        <v>179.7665289680827</v>
      </c>
      <c r="M24" s="423">
        <v>77</v>
      </c>
      <c r="N24" s="424">
        <v>161.87</v>
      </c>
      <c r="O24" s="452">
        <f>'D OPS DIS PS'!O23</f>
        <v>7</v>
      </c>
      <c r="P24" s="424">
        <f>'D OPS DIS PS'!P23</f>
        <v>64.84</v>
      </c>
      <c r="Q24" s="431">
        <f t="shared" si="2"/>
        <v>40.056835732377834</v>
      </c>
      <c r="R24" s="427">
        <f t="shared" si="3"/>
        <v>1188</v>
      </c>
      <c r="S24" s="428">
        <f t="shared" si="4"/>
        <v>2171.5</v>
      </c>
      <c r="T24" s="410">
        <f t="shared" si="5"/>
        <v>260</v>
      </c>
      <c r="U24" s="57">
        <f t="shared" si="6"/>
        <v>1082.83</v>
      </c>
      <c r="V24" s="57">
        <f t="shared" si="7"/>
        <v>49.865530739120423</v>
      </c>
    </row>
    <row r="25" spans="1:22" x14ac:dyDescent="0.3">
      <c r="A25" s="149">
        <v>19</v>
      </c>
      <c r="B25" s="283" t="s">
        <v>871</v>
      </c>
      <c r="C25" s="146">
        <v>897</v>
      </c>
      <c r="D25" s="148">
        <v>1188.8900000000001</v>
      </c>
      <c r="E25" s="146">
        <f>'D AGRI DIS PS'!W24</f>
        <v>157</v>
      </c>
      <c r="F25" s="148">
        <f>'D AGRI DIS PS'!X24</f>
        <v>107.24</v>
      </c>
      <c r="G25" s="148">
        <f t="shared" si="0"/>
        <v>9.0201784858144975</v>
      </c>
      <c r="H25" s="146">
        <v>71</v>
      </c>
      <c r="I25" s="148">
        <v>171.83</v>
      </c>
      <c r="J25" s="146">
        <f>'D MSME DIS PS'!U24</f>
        <v>45</v>
      </c>
      <c r="K25" s="148">
        <f>'D MSME DIS PS'!V24</f>
        <v>122.82</v>
      </c>
      <c r="L25" s="148">
        <f t="shared" si="1"/>
        <v>71.477623232264449</v>
      </c>
      <c r="M25" s="423">
        <v>34</v>
      </c>
      <c r="N25" s="424">
        <v>64.739999999999995</v>
      </c>
      <c r="O25" s="452">
        <f>'D OPS DIS PS'!O24</f>
        <v>4</v>
      </c>
      <c r="P25" s="424">
        <f>'D OPS DIS PS'!P24</f>
        <v>16.96</v>
      </c>
      <c r="Q25" s="431">
        <f t="shared" si="2"/>
        <v>26.197096076614152</v>
      </c>
      <c r="R25" s="427">
        <f t="shared" si="3"/>
        <v>1002</v>
      </c>
      <c r="S25" s="428">
        <f t="shared" si="4"/>
        <v>1425.46</v>
      </c>
      <c r="T25" s="410">
        <f t="shared" si="5"/>
        <v>206</v>
      </c>
      <c r="U25" s="57">
        <f t="shared" si="6"/>
        <v>247.02</v>
      </c>
      <c r="V25" s="57">
        <f t="shared" si="7"/>
        <v>17.32914287317778</v>
      </c>
    </row>
    <row r="26" spans="1:22" x14ac:dyDescent="0.3">
      <c r="A26" s="149">
        <v>20</v>
      </c>
      <c r="B26" s="283" t="s">
        <v>872</v>
      </c>
      <c r="C26" s="146">
        <v>792</v>
      </c>
      <c r="D26" s="148">
        <v>1099.58</v>
      </c>
      <c r="E26" s="146">
        <f>'D AGRI DIS PS'!W25</f>
        <v>42</v>
      </c>
      <c r="F26" s="148">
        <f>'D AGRI DIS PS'!X25</f>
        <v>39.81</v>
      </c>
      <c r="G26" s="148">
        <f t="shared" si="0"/>
        <v>3.6204732716127981</v>
      </c>
      <c r="H26" s="146">
        <v>16</v>
      </c>
      <c r="I26" s="148">
        <v>78.56</v>
      </c>
      <c r="J26" s="146">
        <f>'D MSME DIS PS'!U25</f>
        <v>56</v>
      </c>
      <c r="K26" s="148">
        <f>'D MSME DIS PS'!V25</f>
        <v>305.10000000000002</v>
      </c>
      <c r="L26" s="148">
        <f t="shared" si="1"/>
        <v>388.3655804480652</v>
      </c>
      <c r="M26" s="423">
        <v>21</v>
      </c>
      <c r="N26" s="424">
        <v>74.7</v>
      </c>
      <c r="O26" s="452">
        <f>'D OPS DIS PS'!O25</f>
        <v>8</v>
      </c>
      <c r="P26" s="424">
        <f>'D OPS DIS PS'!P25</f>
        <v>63.15</v>
      </c>
      <c r="Q26" s="431">
        <f t="shared" si="2"/>
        <v>84.53815261044177</v>
      </c>
      <c r="R26" s="427">
        <f t="shared" si="3"/>
        <v>829</v>
      </c>
      <c r="S26" s="428">
        <f t="shared" si="4"/>
        <v>1252.8399999999999</v>
      </c>
      <c r="T26" s="410">
        <f t="shared" si="5"/>
        <v>106</v>
      </c>
      <c r="U26" s="57">
        <f t="shared" si="6"/>
        <v>408.06</v>
      </c>
      <c r="V26" s="57">
        <f t="shared" si="7"/>
        <v>32.570799144344051</v>
      </c>
    </row>
    <row r="27" spans="1:22" x14ac:dyDescent="0.3">
      <c r="A27" s="149">
        <v>21</v>
      </c>
      <c r="B27" s="283" t="s">
        <v>873</v>
      </c>
      <c r="C27" s="146">
        <v>1089</v>
      </c>
      <c r="D27" s="148">
        <v>1904.18</v>
      </c>
      <c r="E27" s="146">
        <f>'D AGRI DIS PS'!W26</f>
        <v>157</v>
      </c>
      <c r="F27" s="148">
        <f>'D AGRI DIS PS'!X26</f>
        <v>188.31000000000003</v>
      </c>
      <c r="G27" s="148">
        <f t="shared" si="0"/>
        <v>9.8892961799829848</v>
      </c>
      <c r="H27" s="146">
        <v>293</v>
      </c>
      <c r="I27" s="148">
        <v>621.04</v>
      </c>
      <c r="J27" s="146">
        <f>'D MSME DIS PS'!U26</f>
        <v>286</v>
      </c>
      <c r="K27" s="148">
        <f>'D MSME DIS PS'!V26</f>
        <v>1276.9100000000001</v>
      </c>
      <c r="L27" s="148">
        <f t="shared" si="1"/>
        <v>205.6083344068015</v>
      </c>
      <c r="M27" s="423">
        <v>53</v>
      </c>
      <c r="N27" s="424">
        <v>129.80000000000001</v>
      </c>
      <c r="O27" s="452">
        <f>'D OPS DIS PS'!O26</f>
        <v>62</v>
      </c>
      <c r="P27" s="424">
        <f>'D OPS DIS PS'!P26</f>
        <v>317.41999999999996</v>
      </c>
      <c r="Q27" s="431">
        <f t="shared" si="2"/>
        <v>244.54545454545448</v>
      </c>
      <c r="R27" s="427">
        <f t="shared" si="3"/>
        <v>1435</v>
      </c>
      <c r="S27" s="428">
        <f t="shared" si="4"/>
        <v>2655.0200000000004</v>
      </c>
      <c r="T27" s="410">
        <f t="shared" si="5"/>
        <v>505</v>
      </c>
      <c r="U27" s="57">
        <f t="shared" si="6"/>
        <v>1782.6399999999999</v>
      </c>
      <c r="V27" s="57">
        <f t="shared" si="7"/>
        <v>67.142243749576252</v>
      </c>
    </row>
    <row r="28" spans="1:22" x14ac:dyDescent="0.3">
      <c r="A28" s="149">
        <v>22</v>
      </c>
      <c r="B28" s="283" t="s">
        <v>874</v>
      </c>
      <c r="C28" s="146">
        <v>1752</v>
      </c>
      <c r="D28" s="148">
        <v>2716.12</v>
      </c>
      <c r="E28" s="146">
        <f>'D AGRI DIS PS'!W27</f>
        <v>188</v>
      </c>
      <c r="F28" s="148">
        <f>'D AGRI DIS PS'!X27</f>
        <v>200.47000000000003</v>
      </c>
      <c r="G28" s="148">
        <f t="shared" si="0"/>
        <v>7.380749009616661</v>
      </c>
      <c r="H28" s="146">
        <v>356</v>
      </c>
      <c r="I28" s="148">
        <v>787.38</v>
      </c>
      <c r="J28" s="146">
        <f>'D MSME DIS PS'!U27</f>
        <v>419</v>
      </c>
      <c r="K28" s="148">
        <f>'D MSME DIS PS'!V27</f>
        <v>2041.6999999999998</v>
      </c>
      <c r="L28" s="148">
        <f t="shared" si="1"/>
        <v>259.30300490233429</v>
      </c>
      <c r="M28" s="423">
        <v>42</v>
      </c>
      <c r="N28" s="424">
        <v>117.85</v>
      </c>
      <c r="O28" s="452">
        <f>'D OPS DIS PS'!O27</f>
        <v>21</v>
      </c>
      <c r="P28" s="424">
        <f>'D OPS DIS PS'!P27</f>
        <v>181.11</v>
      </c>
      <c r="Q28" s="431">
        <f t="shared" si="2"/>
        <v>153.67840475180316</v>
      </c>
      <c r="R28" s="427">
        <f t="shared" si="3"/>
        <v>2150</v>
      </c>
      <c r="S28" s="428">
        <f t="shared" si="4"/>
        <v>3621.35</v>
      </c>
      <c r="T28" s="410">
        <f t="shared" si="5"/>
        <v>628</v>
      </c>
      <c r="U28" s="57">
        <f t="shared" si="6"/>
        <v>2423.2800000000002</v>
      </c>
      <c r="V28" s="57">
        <f t="shared" si="7"/>
        <v>66.916481422673868</v>
      </c>
    </row>
    <row r="29" spans="1:22" x14ac:dyDescent="0.3">
      <c r="A29" s="149">
        <v>23</v>
      </c>
      <c r="B29" s="283" t="s">
        <v>875</v>
      </c>
      <c r="C29" s="146">
        <v>1143</v>
      </c>
      <c r="D29" s="148">
        <v>1804.1</v>
      </c>
      <c r="E29" s="146">
        <f>'D AGRI DIS PS'!W28</f>
        <v>269</v>
      </c>
      <c r="F29" s="148">
        <f>'D AGRI DIS PS'!X28</f>
        <v>267.8</v>
      </c>
      <c r="G29" s="148">
        <f t="shared" si="0"/>
        <v>14.843966520702844</v>
      </c>
      <c r="H29" s="146">
        <v>369</v>
      </c>
      <c r="I29" s="148">
        <v>779.19</v>
      </c>
      <c r="J29" s="493">
        <f>'D MSME DIS PS'!U28</f>
        <v>271</v>
      </c>
      <c r="K29" s="374">
        <f>'D MSME DIS PS'!V28</f>
        <v>1089.5999999999999</v>
      </c>
      <c r="L29" s="374">
        <f t="shared" si="1"/>
        <v>139.83752358218146</v>
      </c>
      <c r="M29" s="423">
        <v>104</v>
      </c>
      <c r="N29" s="424">
        <v>260.48</v>
      </c>
      <c r="O29" s="452">
        <f>'D OPS DIS PS'!O28</f>
        <v>36</v>
      </c>
      <c r="P29" s="424">
        <f>'D OPS DIS PS'!P28</f>
        <v>327.25</v>
      </c>
      <c r="Q29" s="431">
        <f t="shared" si="2"/>
        <v>125.63344594594594</v>
      </c>
      <c r="R29" s="427">
        <f t="shared" si="3"/>
        <v>1616</v>
      </c>
      <c r="S29" s="428">
        <f t="shared" si="4"/>
        <v>2843.77</v>
      </c>
      <c r="T29" s="410">
        <f t="shared" ref="T29:T30" si="8">E29+J29+O29</f>
        <v>576</v>
      </c>
      <c r="U29" s="57">
        <f t="shared" ref="U29:U30" si="9">F29+K29+P29</f>
        <v>1684.6499999999999</v>
      </c>
      <c r="V29" s="57">
        <f t="shared" ref="V29:V30" si="10">U29/S29*100</f>
        <v>59.240022927311273</v>
      </c>
    </row>
    <row r="30" spans="1:22" x14ac:dyDescent="0.3">
      <c r="A30" s="675" t="s">
        <v>132</v>
      </c>
      <c r="B30" s="675"/>
      <c r="C30" s="6">
        <f>SUM(C7:C29)</f>
        <v>36515</v>
      </c>
      <c r="D30" s="45">
        <f t="shared" ref="D30:N30" si="11">SUM(D7:D29)</f>
        <v>46511.59</v>
      </c>
      <c r="E30" s="6">
        <f>'D AGRI DIS PS'!W29</f>
        <v>4627</v>
      </c>
      <c r="F30" s="45">
        <f>'D AGRI DIS PS'!X29</f>
        <v>4627.6299999999992</v>
      </c>
      <c r="G30" s="45">
        <f t="shared" si="0"/>
        <v>9.9494126087712758</v>
      </c>
      <c r="H30" s="6">
        <f t="shared" si="11"/>
        <v>12644</v>
      </c>
      <c r="I30" s="45">
        <f t="shared" si="11"/>
        <v>16659.61</v>
      </c>
      <c r="J30" s="6">
        <f>'D MSME DIS PS'!U29</f>
        <v>7573</v>
      </c>
      <c r="K30" s="45">
        <f>'D MSME DIS PS'!V29</f>
        <v>36387.03</v>
      </c>
      <c r="L30" s="45">
        <f t="shared" si="1"/>
        <v>218.41465676567458</v>
      </c>
      <c r="M30" s="422">
        <f t="shared" si="11"/>
        <v>3187</v>
      </c>
      <c r="N30" s="425">
        <f t="shared" si="11"/>
        <v>7379.4600000000009</v>
      </c>
      <c r="O30" s="453">
        <f>'D OPS DIS PS'!O29</f>
        <v>398</v>
      </c>
      <c r="P30" s="425">
        <f>'D OPS DIS PS'!P29</f>
        <v>2959.75</v>
      </c>
      <c r="Q30" s="426">
        <f t="shared" si="2"/>
        <v>40.107948278058281</v>
      </c>
      <c r="R30" s="429">
        <f t="shared" si="3"/>
        <v>52346</v>
      </c>
      <c r="S30" s="430">
        <f t="shared" si="4"/>
        <v>70550.66</v>
      </c>
      <c r="T30" s="13">
        <f t="shared" si="8"/>
        <v>12598</v>
      </c>
      <c r="U30" s="58">
        <f t="shared" si="9"/>
        <v>43974.409999999996</v>
      </c>
      <c r="V30" s="58">
        <f t="shared" si="10"/>
        <v>62.330260269712568</v>
      </c>
    </row>
  </sheetData>
  <mergeCells count="18">
    <mergeCell ref="R5:S5"/>
    <mergeCell ref="T5:U5"/>
    <mergeCell ref="A30:B30"/>
    <mergeCell ref="B4:B6"/>
    <mergeCell ref="A4:A6"/>
    <mergeCell ref="A1:V1"/>
    <mergeCell ref="A2:V2"/>
    <mergeCell ref="A3:V3"/>
    <mergeCell ref="C5:D5"/>
    <mergeCell ref="E5:F5"/>
    <mergeCell ref="C4:G4"/>
    <mergeCell ref="H4:L4"/>
    <mergeCell ref="M4:Q4"/>
    <mergeCell ref="R4:V4"/>
    <mergeCell ref="H5:I5"/>
    <mergeCell ref="J5:K5"/>
    <mergeCell ref="M5:N5"/>
    <mergeCell ref="O5:P5"/>
  </mergeCells>
  <printOptions gridLines="1"/>
  <pageMargins left="0.5" right="0.25" top="0.75" bottom="0.75" header="0.3" footer="0.3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X31"/>
  <sheetViews>
    <sheetView workbookViewId="0">
      <selection sqref="A1:X1"/>
    </sheetView>
  </sheetViews>
  <sheetFormatPr defaultRowHeight="14.4" x14ac:dyDescent="0.3"/>
  <cols>
    <col min="1" max="1" width="7.33203125" bestFit="1" customWidth="1"/>
    <col min="2" max="2" width="6.6640625" bestFit="1" customWidth="1"/>
    <col min="3" max="3" width="5" bestFit="1" customWidth="1"/>
    <col min="4" max="4" width="7.5546875" style="46" bestFit="1" customWidth="1"/>
    <col min="5" max="5" width="4.109375" bestFit="1" customWidth="1"/>
    <col min="6" max="6" width="7.5546875" style="46" customWidth="1"/>
    <col min="7" max="7" width="5" customWidth="1"/>
    <col min="8" max="8" width="5.88671875" style="46" customWidth="1"/>
    <col min="9" max="9" width="5" customWidth="1"/>
    <col min="10" max="10" width="9.44140625" style="46" customWidth="1"/>
    <col min="11" max="11" width="7" customWidth="1"/>
    <col min="12" max="12" width="5.109375" style="46" bestFit="1" customWidth="1"/>
    <col min="13" max="13" width="4.109375" bestFit="1" customWidth="1"/>
    <col min="14" max="14" width="6.6640625" style="46" customWidth="1"/>
    <col min="15" max="15" width="4.109375" bestFit="1" customWidth="1"/>
    <col min="16" max="16" width="5.109375" style="46" bestFit="1" customWidth="1"/>
    <col min="17" max="17" width="4.109375" bestFit="1" customWidth="1"/>
    <col min="18" max="18" width="6.5546875" style="46" bestFit="1" customWidth="1"/>
    <col min="19" max="19" width="4.109375" bestFit="1" customWidth="1"/>
    <col min="20" max="20" width="8.6640625" style="46" customWidth="1"/>
    <col min="21" max="21" width="4.109375" bestFit="1" customWidth="1"/>
    <col min="22" max="22" width="6.88671875" style="46" customWidth="1"/>
    <col min="23" max="23" width="6.44140625" customWidth="1"/>
    <col min="24" max="24" width="8.44140625" style="46" customWidth="1"/>
  </cols>
  <sheetData>
    <row r="1" spans="1:24" s="92" customFormat="1" ht="26.25" customHeight="1" x14ac:dyDescent="0.3">
      <c r="A1" s="656">
        <v>28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8"/>
    </row>
    <row r="2" spans="1:24" ht="42" customHeight="1" x14ac:dyDescent="0.45">
      <c r="A2" s="577" t="s">
        <v>730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11"/>
    </row>
    <row r="3" spans="1:24" ht="19.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7"/>
    </row>
    <row r="4" spans="1:24" s="16" customFormat="1" ht="42.75" customHeight="1" x14ac:dyDescent="0.3">
      <c r="A4" s="699" t="s">
        <v>0</v>
      </c>
      <c r="B4" s="699" t="s">
        <v>1</v>
      </c>
      <c r="C4" s="699" t="s">
        <v>208</v>
      </c>
      <c r="D4" s="699"/>
      <c r="E4" s="699" t="s">
        <v>219</v>
      </c>
      <c r="F4" s="699"/>
      <c r="G4" s="699" t="s">
        <v>210</v>
      </c>
      <c r="H4" s="699"/>
      <c r="I4" s="699" t="s">
        <v>217</v>
      </c>
      <c r="J4" s="699"/>
      <c r="K4" s="699" t="s">
        <v>216</v>
      </c>
      <c r="L4" s="699"/>
      <c r="M4" s="699" t="s">
        <v>211</v>
      </c>
      <c r="N4" s="699"/>
      <c r="O4" s="699" t="s">
        <v>212</v>
      </c>
      <c r="P4" s="699"/>
      <c r="Q4" s="699" t="s">
        <v>213</v>
      </c>
      <c r="R4" s="699"/>
      <c r="S4" s="699" t="s">
        <v>214</v>
      </c>
      <c r="T4" s="699"/>
      <c r="U4" s="699" t="s">
        <v>215</v>
      </c>
      <c r="V4" s="699"/>
      <c r="W4" s="699" t="s">
        <v>218</v>
      </c>
      <c r="X4" s="699"/>
    </row>
    <row r="5" spans="1:24" x14ac:dyDescent="0.3">
      <c r="A5" s="699"/>
      <c r="B5" s="699"/>
      <c r="C5" s="352" t="s">
        <v>180</v>
      </c>
      <c r="D5" s="384" t="s">
        <v>209</v>
      </c>
      <c r="E5" s="352" t="s">
        <v>180</v>
      </c>
      <c r="F5" s="384" t="s">
        <v>209</v>
      </c>
      <c r="G5" s="352" t="s">
        <v>180</v>
      </c>
      <c r="H5" s="384" t="s">
        <v>209</v>
      </c>
      <c r="I5" s="352" t="s">
        <v>180</v>
      </c>
      <c r="J5" s="384" t="s">
        <v>209</v>
      </c>
      <c r="K5" s="352" t="s">
        <v>180</v>
      </c>
      <c r="L5" s="384" t="s">
        <v>209</v>
      </c>
      <c r="M5" s="352" t="s">
        <v>180</v>
      </c>
      <c r="N5" s="384" t="s">
        <v>209</v>
      </c>
      <c r="O5" s="352" t="s">
        <v>180</v>
      </c>
      <c r="P5" s="384" t="s">
        <v>209</v>
      </c>
      <c r="Q5" s="352" t="s">
        <v>180</v>
      </c>
      <c r="R5" s="384" t="s">
        <v>209</v>
      </c>
      <c r="S5" s="352" t="s">
        <v>180</v>
      </c>
      <c r="T5" s="384" t="s">
        <v>209</v>
      </c>
      <c r="U5" s="352" t="s">
        <v>180</v>
      </c>
      <c r="V5" s="384" t="s">
        <v>209</v>
      </c>
      <c r="W5" s="352" t="s">
        <v>180</v>
      </c>
      <c r="X5" s="384" t="s">
        <v>209</v>
      </c>
    </row>
    <row r="6" spans="1:24" x14ac:dyDescent="0.3">
      <c r="A6" s="354">
        <v>1</v>
      </c>
      <c r="B6" s="354" t="s">
        <v>3</v>
      </c>
      <c r="C6" s="354">
        <v>0</v>
      </c>
      <c r="D6" s="361">
        <v>0</v>
      </c>
      <c r="E6" s="354">
        <v>0</v>
      </c>
      <c r="F6" s="361">
        <v>0</v>
      </c>
      <c r="G6" s="354">
        <v>0</v>
      </c>
      <c r="H6" s="361">
        <v>0</v>
      </c>
      <c r="I6" s="354">
        <v>0</v>
      </c>
      <c r="J6" s="361">
        <v>0</v>
      </c>
      <c r="K6" s="354">
        <v>0</v>
      </c>
      <c r="L6" s="361">
        <v>0</v>
      </c>
      <c r="M6" s="354">
        <v>0</v>
      </c>
      <c r="N6" s="361">
        <v>0</v>
      </c>
      <c r="O6" s="354">
        <v>0</v>
      </c>
      <c r="P6" s="361">
        <v>0</v>
      </c>
      <c r="Q6" s="354">
        <v>0</v>
      </c>
      <c r="R6" s="361">
        <v>0</v>
      </c>
      <c r="S6" s="354">
        <v>9</v>
      </c>
      <c r="T6" s="361">
        <v>33.130000000000003</v>
      </c>
      <c r="U6" s="354">
        <v>0</v>
      </c>
      <c r="V6" s="362">
        <v>0</v>
      </c>
      <c r="W6" s="95">
        <f>C6+E6+G6+I6+K6+M6+O6+Q6+S6+U6</f>
        <v>9</v>
      </c>
      <c r="X6" s="98">
        <f>D6+F6+H6+J6+L6+N6+P6+R6+T6+V6</f>
        <v>33.130000000000003</v>
      </c>
    </row>
    <row r="7" spans="1:24" x14ac:dyDescent="0.3">
      <c r="A7" s="94">
        <v>2</v>
      </c>
      <c r="B7" s="94" t="s">
        <v>4</v>
      </c>
      <c r="C7" s="94">
        <v>48</v>
      </c>
      <c r="D7" s="96">
        <v>53</v>
      </c>
      <c r="E7" s="94">
        <v>0</v>
      </c>
      <c r="F7" s="96">
        <v>0</v>
      </c>
      <c r="G7" s="94">
        <v>0</v>
      </c>
      <c r="H7" s="96">
        <v>0</v>
      </c>
      <c r="I7" s="94">
        <v>0</v>
      </c>
      <c r="J7" s="96">
        <v>0</v>
      </c>
      <c r="K7" s="94">
        <v>0</v>
      </c>
      <c r="L7" s="96">
        <v>0</v>
      </c>
      <c r="M7" s="94">
        <v>0</v>
      </c>
      <c r="N7" s="96">
        <v>0</v>
      </c>
      <c r="O7" s="94">
        <v>0</v>
      </c>
      <c r="P7" s="96">
        <v>0</v>
      </c>
      <c r="Q7" s="94">
        <v>0</v>
      </c>
      <c r="R7" s="96">
        <v>0</v>
      </c>
      <c r="S7" s="94">
        <v>0</v>
      </c>
      <c r="T7" s="96">
        <v>0</v>
      </c>
      <c r="U7" s="94">
        <v>0</v>
      </c>
      <c r="V7" s="97">
        <v>0</v>
      </c>
      <c r="W7" s="95">
        <f t="shared" ref="W7:W31" si="0">C7+E7+G7+I7+K7+M7+O7+Q7+S7+U7</f>
        <v>48</v>
      </c>
      <c r="X7" s="98">
        <f t="shared" ref="X7:X31" si="1">D7+F7+H7+J7+L7+N7+P7+R7+T7+V7</f>
        <v>53</v>
      </c>
    </row>
    <row r="8" spans="1:24" x14ac:dyDescent="0.3">
      <c r="A8" s="94">
        <v>3</v>
      </c>
      <c r="B8" s="94" t="s">
        <v>5</v>
      </c>
      <c r="C8" s="94">
        <v>0</v>
      </c>
      <c r="D8" s="96">
        <v>0</v>
      </c>
      <c r="E8" s="94">
        <v>0</v>
      </c>
      <c r="F8" s="96">
        <v>0</v>
      </c>
      <c r="G8" s="94">
        <v>0</v>
      </c>
      <c r="H8" s="96">
        <v>0</v>
      </c>
      <c r="I8" s="94">
        <v>0</v>
      </c>
      <c r="J8" s="96">
        <v>0</v>
      </c>
      <c r="K8" s="94">
        <v>0</v>
      </c>
      <c r="L8" s="96">
        <v>0</v>
      </c>
      <c r="M8" s="94">
        <v>0</v>
      </c>
      <c r="N8" s="96">
        <v>0</v>
      </c>
      <c r="O8" s="94">
        <v>0</v>
      </c>
      <c r="P8" s="96">
        <v>0</v>
      </c>
      <c r="Q8" s="94">
        <v>0</v>
      </c>
      <c r="R8" s="96">
        <v>0</v>
      </c>
      <c r="S8" s="94">
        <v>0</v>
      </c>
      <c r="T8" s="96">
        <v>0</v>
      </c>
      <c r="U8" s="94">
        <v>0</v>
      </c>
      <c r="V8" s="97">
        <v>0</v>
      </c>
      <c r="W8" s="95">
        <f t="shared" si="0"/>
        <v>0</v>
      </c>
      <c r="X8" s="98">
        <f t="shared" si="1"/>
        <v>0</v>
      </c>
    </row>
    <row r="9" spans="1:24" x14ac:dyDescent="0.3">
      <c r="A9" s="94">
        <v>4</v>
      </c>
      <c r="B9" s="94" t="s">
        <v>6</v>
      </c>
      <c r="C9" s="94">
        <v>59</v>
      </c>
      <c r="D9" s="96">
        <v>42.83</v>
      </c>
      <c r="E9" s="94">
        <v>0</v>
      </c>
      <c r="F9" s="96">
        <v>0</v>
      </c>
      <c r="G9" s="94">
        <v>0</v>
      </c>
      <c r="H9" s="96">
        <v>0</v>
      </c>
      <c r="I9" s="94">
        <v>0</v>
      </c>
      <c r="J9" s="96">
        <v>0</v>
      </c>
      <c r="K9" s="94">
        <v>0</v>
      </c>
      <c r="L9" s="96">
        <v>0</v>
      </c>
      <c r="M9" s="94">
        <v>0</v>
      </c>
      <c r="N9" s="96">
        <v>0</v>
      </c>
      <c r="O9" s="94">
        <v>0</v>
      </c>
      <c r="P9" s="96">
        <v>0</v>
      </c>
      <c r="Q9" s="94">
        <v>37</v>
      </c>
      <c r="R9" s="96">
        <v>96.3</v>
      </c>
      <c r="S9" s="94">
        <v>4</v>
      </c>
      <c r="T9" s="96">
        <v>26.6</v>
      </c>
      <c r="U9" s="94">
        <v>13</v>
      </c>
      <c r="V9" s="97">
        <v>55.18</v>
      </c>
      <c r="W9" s="95">
        <f t="shared" si="0"/>
        <v>113</v>
      </c>
      <c r="X9" s="98">
        <f t="shared" si="1"/>
        <v>220.91</v>
      </c>
    </row>
    <row r="10" spans="1:24" x14ac:dyDescent="0.3">
      <c r="A10" s="94">
        <v>5</v>
      </c>
      <c r="B10" s="94" t="s">
        <v>7</v>
      </c>
      <c r="C10" s="94">
        <v>163</v>
      </c>
      <c r="D10" s="96">
        <v>185.16</v>
      </c>
      <c r="E10" s="94">
        <v>0</v>
      </c>
      <c r="F10" s="96">
        <v>0</v>
      </c>
      <c r="G10" s="94">
        <v>0</v>
      </c>
      <c r="H10" s="96">
        <v>0</v>
      </c>
      <c r="I10" s="94">
        <v>0</v>
      </c>
      <c r="J10" s="96">
        <v>0</v>
      </c>
      <c r="K10" s="94">
        <v>0</v>
      </c>
      <c r="L10" s="96">
        <v>0</v>
      </c>
      <c r="M10" s="94">
        <v>0</v>
      </c>
      <c r="N10" s="96">
        <v>0</v>
      </c>
      <c r="O10" s="94">
        <v>0</v>
      </c>
      <c r="P10" s="96">
        <v>0</v>
      </c>
      <c r="Q10" s="94">
        <v>3</v>
      </c>
      <c r="R10" s="96">
        <v>2</v>
      </c>
      <c r="S10" s="94">
        <v>0</v>
      </c>
      <c r="T10" s="96">
        <v>0</v>
      </c>
      <c r="U10" s="94">
        <v>5</v>
      </c>
      <c r="V10" s="97">
        <v>8.18</v>
      </c>
      <c r="W10" s="95">
        <f t="shared" si="0"/>
        <v>171</v>
      </c>
      <c r="X10" s="98">
        <f t="shared" si="1"/>
        <v>195.34</v>
      </c>
    </row>
    <row r="11" spans="1:24" x14ac:dyDescent="0.3">
      <c r="A11" s="94">
        <v>6</v>
      </c>
      <c r="B11" s="94" t="s">
        <v>8</v>
      </c>
      <c r="C11" s="94">
        <v>0</v>
      </c>
      <c r="D11" s="96">
        <v>0</v>
      </c>
      <c r="E11" s="94">
        <v>0</v>
      </c>
      <c r="F11" s="96">
        <v>0</v>
      </c>
      <c r="G11" s="94">
        <v>0</v>
      </c>
      <c r="H11" s="96">
        <v>0</v>
      </c>
      <c r="I11" s="94">
        <v>0</v>
      </c>
      <c r="J11" s="96">
        <v>0</v>
      </c>
      <c r="K11" s="94">
        <v>0</v>
      </c>
      <c r="L11" s="96">
        <v>0</v>
      </c>
      <c r="M11" s="94">
        <v>1</v>
      </c>
      <c r="N11" s="96">
        <v>5.34</v>
      </c>
      <c r="O11" s="94">
        <v>0</v>
      </c>
      <c r="P11" s="96">
        <v>0</v>
      </c>
      <c r="Q11" s="94">
        <v>0</v>
      </c>
      <c r="R11" s="96">
        <v>0</v>
      </c>
      <c r="S11" s="94">
        <v>0</v>
      </c>
      <c r="T11" s="96">
        <v>0</v>
      </c>
      <c r="U11" s="94">
        <v>6</v>
      </c>
      <c r="V11" s="97">
        <v>3.5</v>
      </c>
      <c r="W11" s="95">
        <f t="shared" si="0"/>
        <v>7</v>
      </c>
      <c r="X11" s="98">
        <f t="shared" si="1"/>
        <v>8.84</v>
      </c>
    </row>
    <row r="12" spans="1:24" x14ac:dyDescent="0.3">
      <c r="A12" s="94">
        <v>7</v>
      </c>
      <c r="B12" s="94" t="s">
        <v>9</v>
      </c>
      <c r="C12" s="94">
        <v>12</v>
      </c>
      <c r="D12" s="96">
        <v>18.47</v>
      </c>
      <c r="E12" s="94">
        <v>0</v>
      </c>
      <c r="F12" s="96">
        <v>0</v>
      </c>
      <c r="G12" s="94">
        <v>0</v>
      </c>
      <c r="H12" s="96">
        <v>0</v>
      </c>
      <c r="I12" s="94">
        <v>0</v>
      </c>
      <c r="J12" s="96">
        <v>0</v>
      </c>
      <c r="K12" s="94">
        <v>0</v>
      </c>
      <c r="L12" s="96">
        <v>0</v>
      </c>
      <c r="M12" s="94">
        <v>0</v>
      </c>
      <c r="N12" s="96">
        <v>0</v>
      </c>
      <c r="O12" s="94">
        <v>0</v>
      </c>
      <c r="P12" s="96">
        <v>0</v>
      </c>
      <c r="Q12" s="94">
        <v>0</v>
      </c>
      <c r="R12" s="96">
        <v>0</v>
      </c>
      <c r="S12" s="94">
        <v>0</v>
      </c>
      <c r="T12" s="96">
        <v>0</v>
      </c>
      <c r="U12" s="94">
        <v>0</v>
      </c>
      <c r="V12" s="97">
        <v>0</v>
      </c>
      <c r="W12" s="95">
        <f t="shared" si="0"/>
        <v>12</v>
      </c>
      <c r="X12" s="98">
        <f t="shared" si="1"/>
        <v>18.47</v>
      </c>
    </row>
    <row r="13" spans="1:24" x14ac:dyDescent="0.3">
      <c r="A13" s="94">
        <v>8</v>
      </c>
      <c r="B13" s="94" t="s">
        <v>10</v>
      </c>
      <c r="C13" s="94">
        <v>10</v>
      </c>
      <c r="D13" s="96">
        <v>3.56</v>
      </c>
      <c r="E13" s="94">
        <v>0</v>
      </c>
      <c r="F13" s="96">
        <v>0</v>
      </c>
      <c r="G13" s="94">
        <v>0</v>
      </c>
      <c r="H13" s="96">
        <v>0</v>
      </c>
      <c r="I13" s="94">
        <v>0</v>
      </c>
      <c r="J13" s="96">
        <v>0</v>
      </c>
      <c r="K13" s="94">
        <v>0</v>
      </c>
      <c r="L13" s="96">
        <v>0</v>
      </c>
      <c r="M13" s="94">
        <v>0</v>
      </c>
      <c r="N13" s="96">
        <v>0</v>
      </c>
      <c r="O13" s="94">
        <v>0</v>
      </c>
      <c r="P13" s="96">
        <v>0</v>
      </c>
      <c r="Q13" s="94">
        <v>75</v>
      </c>
      <c r="R13" s="96">
        <v>161.86000000000001</v>
      </c>
      <c r="S13" s="94">
        <v>0</v>
      </c>
      <c r="T13" s="96">
        <v>0</v>
      </c>
      <c r="U13" s="94">
        <v>0</v>
      </c>
      <c r="V13" s="97">
        <v>0</v>
      </c>
      <c r="W13" s="95">
        <f t="shared" si="0"/>
        <v>85</v>
      </c>
      <c r="X13" s="98">
        <f t="shared" si="1"/>
        <v>165.42000000000002</v>
      </c>
    </row>
    <row r="14" spans="1:24" x14ac:dyDescent="0.3">
      <c r="A14" s="94">
        <v>9</v>
      </c>
      <c r="B14" s="94" t="s">
        <v>11</v>
      </c>
      <c r="C14" s="94">
        <v>5</v>
      </c>
      <c r="D14" s="96">
        <v>7.48</v>
      </c>
      <c r="E14" s="94">
        <v>0</v>
      </c>
      <c r="F14" s="96">
        <v>0</v>
      </c>
      <c r="G14" s="94">
        <v>0</v>
      </c>
      <c r="H14" s="96">
        <v>0</v>
      </c>
      <c r="I14" s="94">
        <v>0</v>
      </c>
      <c r="J14" s="96">
        <v>0</v>
      </c>
      <c r="K14" s="94">
        <v>0</v>
      </c>
      <c r="L14" s="96">
        <v>0</v>
      </c>
      <c r="M14" s="94">
        <v>0</v>
      </c>
      <c r="N14" s="96">
        <v>0</v>
      </c>
      <c r="O14" s="94">
        <v>0</v>
      </c>
      <c r="P14" s="96">
        <v>0</v>
      </c>
      <c r="Q14" s="94">
        <v>0</v>
      </c>
      <c r="R14" s="96">
        <v>0</v>
      </c>
      <c r="S14" s="94">
        <v>0</v>
      </c>
      <c r="T14" s="96">
        <v>0</v>
      </c>
      <c r="U14" s="94">
        <v>2</v>
      </c>
      <c r="V14" s="97">
        <v>4.82</v>
      </c>
      <c r="W14" s="95">
        <f t="shared" si="0"/>
        <v>7</v>
      </c>
      <c r="X14" s="98">
        <f t="shared" si="1"/>
        <v>12.3</v>
      </c>
    </row>
    <row r="15" spans="1:24" x14ac:dyDescent="0.3">
      <c r="A15" s="94">
        <v>10</v>
      </c>
      <c r="B15" s="94" t="s">
        <v>12</v>
      </c>
      <c r="C15" s="94">
        <v>2597</v>
      </c>
      <c r="D15" s="96">
        <v>1912.88</v>
      </c>
      <c r="E15" s="94">
        <v>0</v>
      </c>
      <c r="F15" s="96">
        <v>0</v>
      </c>
      <c r="G15" s="94">
        <v>0</v>
      </c>
      <c r="H15" s="96">
        <v>0</v>
      </c>
      <c r="I15" s="94">
        <v>0</v>
      </c>
      <c r="J15" s="96">
        <v>0</v>
      </c>
      <c r="K15" s="94">
        <v>0</v>
      </c>
      <c r="L15" s="96">
        <v>0</v>
      </c>
      <c r="M15" s="94">
        <v>0</v>
      </c>
      <c r="N15" s="96">
        <v>0</v>
      </c>
      <c r="O15" s="94">
        <v>0</v>
      </c>
      <c r="P15" s="96">
        <v>0</v>
      </c>
      <c r="Q15" s="94">
        <v>73</v>
      </c>
      <c r="R15" s="96">
        <v>132.9</v>
      </c>
      <c r="S15" s="94">
        <v>0</v>
      </c>
      <c r="T15" s="96">
        <v>0</v>
      </c>
      <c r="U15" s="94">
        <v>1</v>
      </c>
      <c r="V15" s="97">
        <v>0.63</v>
      </c>
      <c r="W15" s="95">
        <f t="shared" si="0"/>
        <v>2671</v>
      </c>
      <c r="X15" s="98">
        <f t="shared" si="1"/>
        <v>2046.4100000000003</v>
      </c>
    </row>
    <row r="16" spans="1:24" x14ac:dyDescent="0.3">
      <c r="A16" s="94">
        <v>11</v>
      </c>
      <c r="B16" s="94" t="s">
        <v>13</v>
      </c>
      <c r="C16" s="94">
        <v>0</v>
      </c>
      <c r="D16" s="96">
        <v>0</v>
      </c>
      <c r="E16" s="94">
        <v>0</v>
      </c>
      <c r="F16" s="96">
        <v>0</v>
      </c>
      <c r="G16" s="94">
        <v>0</v>
      </c>
      <c r="H16" s="96">
        <v>0</v>
      </c>
      <c r="I16" s="94">
        <v>0</v>
      </c>
      <c r="J16" s="96">
        <v>0</v>
      </c>
      <c r="K16" s="94">
        <v>0</v>
      </c>
      <c r="L16" s="96">
        <v>0</v>
      </c>
      <c r="M16" s="94">
        <v>3</v>
      </c>
      <c r="N16" s="96">
        <v>12.72</v>
      </c>
      <c r="O16" s="94">
        <v>2</v>
      </c>
      <c r="P16" s="96">
        <v>1.2</v>
      </c>
      <c r="Q16" s="94">
        <v>0</v>
      </c>
      <c r="R16" s="96">
        <v>0</v>
      </c>
      <c r="S16" s="94">
        <v>0</v>
      </c>
      <c r="T16" s="96">
        <v>0</v>
      </c>
      <c r="U16" s="94">
        <v>0</v>
      </c>
      <c r="V16" s="97">
        <v>0</v>
      </c>
      <c r="W16" s="95">
        <f t="shared" si="0"/>
        <v>5</v>
      </c>
      <c r="X16" s="98">
        <f t="shared" si="1"/>
        <v>13.92</v>
      </c>
    </row>
    <row r="17" spans="1:24" x14ac:dyDescent="0.3">
      <c r="A17" s="94">
        <v>12</v>
      </c>
      <c r="B17" s="94" t="s">
        <v>14</v>
      </c>
      <c r="C17" s="94">
        <v>56</v>
      </c>
      <c r="D17" s="96">
        <v>15.4</v>
      </c>
      <c r="E17" s="94">
        <v>0</v>
      </c>
      <c r="F17" s="96">
        <v>0</v>
      </c>
      <c r="G17" s="94">
        <v>0</v>
      </c>
      <c r="H17" s="96">
        <v>0</v>
      </c>
      <c r="I17" s="94">
        <v>0</v>
      </c>
      <c r="J17" s="96">
        <v>0</v>
      </c>
      <c r="K17" s="94">
        <v>0</v>
      </c>
      <c r="L17" s="96">
        <v>0</v>
      </c>
      <c r="M17" s="94">
        <v>3</v>
      </c>
      <c r="N17" s="96">
        <v>0.32</v>
      </c>
      <c r="O17" s="94">
        <v>0</v>
      </c>
      <c r="P17" s="96">
        <v>0</v>
      </c>
      <c r="Q17" s="94">
        <v>0</v>
      </c>
      <c r="R17" s="96">
        <v>0</v>
      </c>
      <c r="S17" s="94">
        <v>0</v>
      </c>
      <c r="T17" s="96">
        <v>0</v>
      </c>
      <c r="U17" s="94">
        <v>2</v>
      </c>
      <c r="V17" s="97">
        <v>7.29</v>
      </c>
      <c r="W17" s="95">
        <f t="shared" si="0"/>
        <v>61</v>
      </c>
      <c r="X17" s="98">
        <f t="shared" si="1"/>
        <v>23.01</v>
      </c>
    </row>
    <row r="18" spans="1:24" x14ac:dyDescent="0.3">
      <c r="A18" s="344" t="s">
        <v>15</v>
      </c>
      <c r="B18" s="344" t="s">
        <v>16</v>
      </c>
      <c r="C18" s="344">
        <f>SUM(C6:C17)</f>
        <v>2950</v>
      </c>
      <c r="D18" s="345">
        <f t="shared" ref="D18:V18" si="2">SUM(D6:D17)</f>
        <v>2238.7800000000002</v>
      </c>
      <c r="E18" s="344">
        <f t="shared" si="2"/>
        <v>0</v>
      </c>
      <c r="F18" s="345">
        <f t="shared" si="2"/>
        <v>0</v>
      </c>
      <c r="G18" s="344">
        <f t="shared" si="2"/>
        <v>0</v>
      </c>
      <c r="H18" s="345">
        <f t="shared" si="2"/>
        <v>0</v>
      </c>
      <c r="I18" s="344">
        <f t="shared" si="2"/>
        <v>0</v>
      </c>
      <c r="J18" s="345">
        <f t="shared" si="2"/>
        <v>0</v>
      </c>
      <c r="K18" s="344">
        <f t="shared" si="2"/>
        <v>0</v>
      </c>
      <c r="L18" s="345">
        <f t="shared" si="2"/>
        <v>0</v>
      </c>
      <c r="M18" s="344">
        <f t="shared" si="2"/>
        <v>7</v>
      </c>
      <c r="N18" s="345">
        <f t="shared" si="2"/>
        <v>18.380000000000003</v>
      </c>
      <c r="O18" s="344">
        <f t="shared" si="2"/>
        <v>2</v>
      </c>
      <c r="P18" s="345">
        <f t="shared" si="2"/>
        <v>1.2</v>
      </c>
      <c r="Q18" s="344">
        <f t="shared" si="2"/>
        <v>188</v>
      </c>
      <c r="R18" s="345">
        <f t="shared" si="2"/>
        <v>393.06000000000006</v>
      </c>
      <c r="S18" s="344">
        <f t="shared" si="2"/>
        <v>13</v>
      </c>
      <c r="T18" s="345">
        <f t="shared" si="2"/>
        <v>59.730000000000004</v>
      </c>
      <c r="U18" s="344">
        <f t="shared" si="2"/>
        <v>29</v>
      </c>
      <c r="V18" s="346">
        <f t="shared" si="2"/>
        <v>79.600000000000009</v>
      </c>
      <c r="W18" s="138">
        <f t="shared" si="0"/>
        <v>3189</v>
      </c>
      <c r="X18" s="197">
        <f t="shared" si="1"/>
        <v>2790.75</v>
      </c>
    </row>
    <row r="19" spans="1:24" x14ac:dyDescent="0.3">
      <c r="A19" s="94">
        <v>1</v>
      </c>
      <c r="B19" s="94" t="s">
        <v>17</v>
      </c>
      <c r="C19" s="94">
        <v>7</v>
      </c>
      <c r="D19" s="96">
        <v>328.37</v>
      </c>
      <c r="E19" s="94">
        <v>0</v>
      </c>
      <c r="F19" s="96">
        <v>0</v>
      </c>
      <c r="G19" s="94">
        <v>0</v>
      </c>
      <c r="H19" s="96">
        <v>0</v>
      </c>
      <c r="I19" s="94">
        <v>0</v>
      </c>
      <c r="J19" s="96">
        <v>0</v>
      </c>
      <c r="K19" s="94">
        <v>0</v>
      </c>
      <c r="L19" s="96">
        <v>0</v>
      </c>
      <c r="M19" s="94">
        <v>0</v>
      </c>
      <c r="N19" s="96">
        <v>0</v>
      </c>
      <c r="O19" s="94">
        <v>0</v>
      </c>
      <c r="P19" s="96">
        <v>0</v>
      </c>
      <c r="Q19" s="94">
        <v>0</v>
      </c>
      <c r="R19" s="96">
        <v>0</v>
      </c>
      <c r="S19" s="94">
        <v>0</v>
      </c>
      <c r="T19" s="96">
        <v>0</v>
      </c>
      <c r="U19" s="94">
        <v>0</v>
      </c>
      <c r="V19" s="97">
        <v>0</v>
      </c>
      <c r="W19" s="95">
        <f t="shared" si="0"/>
        <v>7</v>
      </c>
      <c r="X19" s="98">
        <f t="shared" si="1"/>
        <v>328.37</v>
      </c>
    </row>
    <row r="20" spans="1:24" x14ac:dyDescent="0.3">
      <c r="A20" s="94">
        <v>2</v>
      </c>
      <c r="B20" s="94" t="s">
        <v>34</v>
      </c>
      <c r="C20" s="94">
        <v>0</v>
      </c>
      <c r="D20" s="96">
        <v>0</v>
      </c>
      <c r="E20" s="94">
        <v>0</v>
      </c>
      <c r="F20" s="96">
        <v>0</v>
      </c>
      <c r="G20" s="94">
        <v>0</v>
      </c>
      <c r="H20" s="96">
        <v>0</v>
      </c>
      <c r="I20" s="94">
        <v>0</v>
      </c>
      <c r="J20" s="96">
        <v>0</v>
      </c>
      <c r="K20" s="94">
        <v>0</v>
      </c>
      <c r="L20" s="96">
        <v>0</v>
      </c>
      <c r="M20" s="94">
        <v>0</v>
      </c>
      <c r="N20" s="96">
        <v>0</v>
      </c>
      <c r="O20" s="94">
        <v>0</v>
      </c>
      <c r="P20" s="96">
        <v>0</v>
      </c>
      <c r="Q20" s="94">
        <v>0</v>
      </c>
      <c r="R20" s="96">
        <v>0</v>
      </c>
      <c r="S20" s="94">
        <v>0</v>
      </c>
      <c r="T20" s="96">
        <v>0</v>
      </c>
      <c r="U20" s="94">
        <v>0</v>
      </c>
      <c r="V20" s="97">
        <v>0</v>
      </c>
      <c r="W20" s="95">
        <f t="shared" si="0"/>
        <v>0</v>
      </c>
      <c r="X20" s="98">
        <f t="shared" si="1"/>
        <v>0</v>
      </c>
    </row>
    <row r="21" spans="1:24" x14ac:dyDescent="0.3">
      <c r="A21" s="94">
        <v>3</v>
      </c>
      <c r="B21" s="94" t="s">
        <v>18</v>
      </c>
      <c r="C21" s="94">
        <v>0</v>
      </c>
      <c r="D21" s="96">
        <v>0</v>
      </c>
      <c r="E21" s="94">
        <v>0</v>
      </c>
      <c r="F21" s="96">
        <v>0</v>
      </c>
      <c r="G21" s="94">
        <v>0</v>
      </c>
      <c r="H21" s="96">
        <v>0</v>
      </c>
      <c r="I21" s="94">
        <v>0</v>
      </c>
      <c r="J21" s="96">
        <v>0</v>
      </c>
      <c r="K21" s="94">
        <v>0</v>
      </c>
      <c r="L21" s="96">
        <v>0</v>
      </c>
      <c r="M21" s="94">
        <v>0</v>
      </c>
      <c r="N21" s="96">
        <v>0</v>
      </c>
      <c r="O21" s="94">
        <v>0</v>
      </c>
      <c r="P21" s="96">
        <v>0</v>
      </c>
      <c r="Q21" s="94">
        <v>2</v>
      </c>
      <c r="R21" s="96">
        <v>4.25</v>
      </c>
      <c r="S21" s="94">
        <v>0</v>
      </c>
      <c r="T21" s="96">
        <v>0</v>
      </c>
      <c r="U21" s="94">
        <v>0</v>
      </c>
      <c r="V21" s="97">
        <v>0</v>
      </c>
      <c r="W21" s="95">
        <f t="shared" si="0"/>
        <v>2</v>
      </c>
      <c r="X21" s="98">
        <f t="shared" si="1"/>
        <v>4.25</v>
      </c>
    </row>
    <row r="22" spans="1:24" x14ac:dyDescent="0.3">
      <c r="A22" s="94">
        <v>4</v>
      </c>
      <c r="B22" s="94" t="s">
        <v>19</v>
      </c>
      <c r="C22" s="94">
        <v>0</v>
      </c>
      <c r="D22" s="96">
        <v>0</v>
      </c>
      <c r="E22" s="94">
        <v>0</v>
      </c>
      <c r="F22" s="96">
        <v>0</v>
      </c>
      <c r="G22" s="94">
        <v>0</v>
      </c>
      <c r="H22" s="96">
        <v>0</v>
      </c>
      <c r="I22" s="94">
        <v>0</v>
      </c>
      <c r="J22" s="96">
        <v>0</v>
      </c>
      <c r="K22" s="94">
        <v>0</v>
      </c>
      <c r="L22" s="96">
        <v>0</v>
      </c>
      <c r="M22" s="94">
        <v>0</v>
      </c>
      <c r="N22" s="96">
        <v>0</v>
      </c>
      <c r="O22" s="94">
        <v>0</v>
      </c>
      <c r="P22" s="96">
        <v>0</v>
      </c>
      <c r="Q22" s="94">
        <v>8</v>
      </c>
      <c r="R22" s="96">
        <v>50.83</v>
      </c>
      <c r="S22" s="94">
        <v>0</v>
      </c>
      <c r="T22" s="96">
        <v>0</v>
      </c>
      <c r="U22" s="94">
        <v>0</v>
      </c>
      <c r="V22" s="97">
        <v>0</v>
      </c>
      <c r="W22" s="95">
        <f t="shared" si="0"/>
        <v>8</v>
      </c>
      <c r="X22" s="98">
        <f t="shared" si="1"/>
        <v>50.83</v>
      </c>
    </row>
    <row r="23" spans="1:24" x14ac:dyDescent="0.3">
      <c r="A23" s="94">
        <v>5</v>
      </c>
      <c r="B23" s="94" t="s">
        <v>20</v>
      </c>
      <c r="C23" s="94">
        <v>5</v>
      </c>
      <c r="D23" s="96">
        <v>53.19</v>
      </c>
      <c r="E23" s="94">
        <v>0</v>
      </c>
      <c r="F23" s="96">
        <v>0</v>
      </c>
      <c r="G23" s="94">
        <v>0</v>
      </c>
      <c r="H23" s="96">
        <v>0</v>
      </c>
      <c r="I23" s="94">
        <v>0</v>
      </c>
      <c r="J23" s="96">
        <v>0</v>
      </c>
      <c r="K23" s="94">
        <v>0</v>
      </c>
      <c r="L23" s="96">
        <v>0</v>
      </c>
      <c r="M23" s="94">
        <v>0</v>
      </c>
      <c r="N23" s="96">
        <v>0</v>
      </c>
      <c r="O23" s="94">
        <v>0</v>
      </c>
      <c r="P23" s="96">
        <v>0</v>
      </c>
      <c r="Q23" s="94">
        <v>1</v>
      </c>
      <c r="R23" s="96">
        <v>9</v>
      </c>
      <c r="S23" s="94">
        <v>0</v>
      </c>
      <c r="T23" s="96">
        <v>0</v>
      </c>
      <c r="U23" s="94">
        <v>1</v>
      </c>
      <c r="V23" s="97">
        <v>30</v>
      </c>
      <c r="W23" s="95">
        <f t="shared" si="0"/>
        <v>7</v>
      </c>
      <c r="X23" s="98">
        <f t="shared" si="1"/>
        <v>92.19</v>
      </c>
    </row>
    <row r="24" spans="1:24" x14ac:dyDescent="0.3">
      <c r="A24" s="94">
        <v>6</v>
      </c>
      <c r="B24" s="94" t="s">
        <v>21</v>
      </c>
      <c r="C24" s="94">
        <v>0</v>
      </c>
      <c r="D24" s="96">
        <v>0</v>
      </c>
      <c r="E24" s="94">
        <v>0</v>
      </c>
      <c r="F24" s="96">
        <v>0</v>
      </c>
      <c r="G24" s="94">
        <v>0</v>
      </c>
      <c r="H24" s="96">
        <v>0</v>
      </c>
      <c r="I24" s="94">
        <v>0</v>
      </c>
      <c r="J24" s="96">
        <v>0</v>
      </c>
      <c r="K24" s="94">
        <v>0</v>
      </c>
      <c r="L24" s="96">
        <v>0</v>
      </c>
      <c r="M24" s="94">
        <v>0</v>
      </c>
      <c r="N24" s="96">
        <v>0</v>
      </c>
      <c r="O24" s="94">
        <v>0</v>
      </c>
      <c r="P24" s="96">
        <v>0</v>
      </c>
      <c r="Q24" s="94">
        <v>0</v>
      </c>
      <c r="R24" s="96">
        <v>0</v>
      </c>
      <c r="S24" s="94">
        <v>0</v>
      </c>
      <c r="T24" s="96">
        <v>0</v>
      </c>
      <c r="U24" s="94">
        <v>5</v>
      </c>
      <c r="V24" s="97">
        <v>27.89</v>
      </c>
      <c r="W24" s="95">
        <f t="shared" si="0"/>
        <v>5</v>
      </c>
      <c r="X24" s="98">
        <f t="shared" si="1"/>
        <v>27.89</v>
      </c>
    </row>
    <row r="25" spans="1:24" x14ac:dyDescent="0.3">
      <c r="A25" s="94">
        <v>7</v>
      </c>
      <c r="B25" s="94" t="s">
        <v>22</v>
      </c>
      <c r="C25" s="94">
        <v>0</v>
      </c>
      <c r="D25" s="96">
        <v>0</v>
      </c>
      <c r="E25" s="94">
        <v>0</v>
      </c>
      <c r="F25" s="96">
        <v>0</v>
      </c>
      <c r="G25" s="94">
        <v>0</v>
      </c>
      <c r="H25" s="96">
        <v>0</v>
      </c>
      <c r="I25" s="94">
        <v>0</v>
      </c>
      <c r="J25" s="96">
        <v>0</v>
      </c>
      <c r="K25" s="94">
        <v>0</v>
      </c>
      <c r="L25" s="96">
        <v>0</v>
      </c>
      <c r="M25" s="94">
        <v>226</v>
      </c>
      <c r="N25" s="96">
        <v>118.4</v>
      </c>
      <c r="O25" s="94">
        <v>0</v>
      </c>
      <c r="P25" s="96">
        <v>0</v>
      </c>
      <c r="Q25" s="94">
        <v>0</v>
      </c>
      <c r="R25" s="96">
        <v>0</v>
      </c>
      <c r="S25" s="94">
        <v>0</v>
      </c>
      <c r="T25" s="96">
        <v>0</v>
      </c>
      <c r="U25" s="94">
        <v>0</v>
      </c>
      <c r="V25" s="97">
        <v>0</v>
      </c>
      <c r="W25" s="95">
        <f t="shared" si="0"/>
        <v>226</v>
      </c>
      <c r="X25" s="98">
        <f t="shared" si="1"/>
        <v>118.4</v>
      </c>
    </row>
    <row r="26" spans="1:24" x14ac:dyDescent="0.3">
      <c r="A26" s="94">
        <v>8</v>
      </c>
      <c r="B26" s="94" t="s">
        <v>23</v>
      </c>
      <c r="C26" s="94">
        <v>0</v>
      </c>
      <c r="D26" s="96">
        <v>0</v>
      </c>
      <c r="E26" s="94">
        <v>0</v>
      </c>
      <c r="F26" s="96">
        <v>0</v>
      </c>
      <c r="G26" s="94">
        <v>0</v>
      </c>
      <c r="H26" s="96">
        <v>0</v>
      </c>
      <c r="I26" s="94">
        <v>0</v>
      </c>
      <c r="J26" s="96">
        <v>0</v>
      </c>
      <c r="K26" s="94">
        <v>0</v>
      </c>
      <c r="L26" s="96">
        <v>0</v>
      </c>
      <c r="M26" s="94">
        <v>0</v>
      </c>
      <c r="N26" s="96">
        <v>0</v>
      </c>
      <c r="O26" s="94">
        <v>0</v>
      </c>
      <c r="P26" s="96">
        <v>0</v>
      </c>
      <c r="Q26" s="94">
        <v>0</v>
      </c>
      <c r="R26" s="96">
        <v>0</v>
      </c>
      <c r="S26" s="94">
        <v>0</v>
      </c>
      <c r="T26" s="96">
        <v>0</v>
      </c>
      <c r="U26" s="94">
        <v>0</v>
      </c>
      <c r="V26" s="97">
        <v>0</v>
      </c>
      <c r="W26" s="95">
        <f t="shared" si="0"/>
        <v>0</v>
      </c>
      <c r="X26" s="98">
        <f t="shared" si="1"/>
        <v>0</v>
      </c>
    </row>
    <row r="27" spans="1:24" x14ac:dyDescent="0.3">
      <c r="A27" s="344" t="s">
        <v>24</v>
      </c>
      <c r="B27" s="344" t="s">
        <v>16</v>
      </c>
      <c r="C27" s="344">
        <f>SUM(C19:C26)</f>
        <v>12</v>
      </c>
      <c r="D27" s="345">
        <f t="shared" ref="D27:V27" si="3">SUM(D19:D26)</f>
        <v>381.56</v>
      </c>
      <c r="E27" s="344">
        <f t="shared" si="3"/>
        <v>0</v>
      </c>
      <c r="F27" s="345">
        <f t="shared" si="3"/>
        <v>0</v>
      </c>
      <c r="G27" s="344">
        <f t="shared" si="3"/>
        <v>0</v>
      </c>
      <c r="H27" s="345">
        <f t="shared" si="3"/>
        <v>0</v>
      </c>
      <c r="I27" s="344">
        <f t="shared" si="3"/>
        <v>0</v>
      </c>
      <c r="J27" s="345">
        <f t="shared" si="3"/>
        <v>0</v>
      </c>
      <c r="K27" s="344">
        <f t="shared" si="3"/>
        <v>0</v>
      </c>
      <c r="L27" s="345">
        <f t="shared" si="3"/>
        <v>0</v>
      </c>
      <c r="M27" s="344">
        <f t="shared" si="3"/>
        <v>226</v>
      </c>
      <c r="N27" s="345">
        <f t="shared" si="3"/>
        <v>118.4</v>
      </c>
      <c r="O27" s="344">
        <f t="shared" si="3"/>
        <v>0</v>
      </c>
      <c r="P27" s="345">
        <f t="shared" si="3"/>
        <v>0</v>
      </c>
      <c r="Q27" s="344">
        <f t="shared" si="3"/>
        <v>11</v>
      </c>
      <c r="R27" s="345">
        <f t="shared" si="3"/>
        <v>64.08</v>
      </c>
      <c r="S27" s="344">
        <f t="shared" si="3"/>
        <v>0</v>
      </c>
      <c r="T27" s="345">
        <f t="shared" si="3"/>
        <v>0</v>
      </c>
      <c r="U27" s="344">
        <f t="shared" si="3"/>
        <v>6</v>
      </c>
      <c r="V27" s="346">
        <f t="shared" si="3"/>
        <v>57.89</v>
      </c>
      <c r="W27" s="138">
        <f t="shared" si="0"/>
        <v>255</v>
      </c>
      <c r="X27" s="197">
        <f t="shared" si="1"/>
        <v>621.93000000000006</v>
      </c>
    </row>
    <row r="28" spans="1:24" x14ac:dyDescent="0.3">
      <c r="A28" s="94">
        <v>1</v>
      </c>
      <c r="B28" s="94" t="s">
        <v>25</v>
      </c>
      <c r="C28" s="94">
        <v>1041</v>
      </c>
      <c r="D28" s="96">
        <v>1014.7</v>
      </c>
      <c r="E28" s="94">
        <v>0</v>
      </c>
      <c r="F28" s="96">
        <v>0</v>
      </c>
      <c r="G28" s="94">
        <v>0</v>
      </c>
      <c r="H28" s="96">
        <v>0</v>
      </c>
      <c r="I28" s="94">
        <v>0</v>
      </c>
      <c r="J28" s="96">
        <v>0</v>
      </c>
      <c r="K28" s="94">
        <v>0</v>
      </c>
      <c r="L28" s="96">
        <v>0</v>
      </c>
      <c r="M28" s="94">
        <v>0</v>
      </c>
      <c r="N28" s="96">
        <v>0</v>
      </c>
      <c r="O28" s="94">
        <v>0</v>
      </c>
      <c r="P28" s="96">
        <v>0</v>
      </c>
      <c r="Q28" s="94">
        <v>0</v>
      </c>
      <c r="R28" s="96">
        <v>0</v>
      </c>
      <c r="S28" s="94">
        <v>0</v>
      </c>
      <c r="T28" s="96">
        <v>0</v>
      </c>
      <c r="U28" s="94">
        <v>0</v>
      </c>
      <c r="V28" s="97">
        <v>0</v>
      </c>
      <c r="W28" s="95">
        <f t="shared" si="0"/>
        <v>1041</v>
      </c>
      <c r="X28" s="98">
        <f t="shared" si="1"/>
        <v>1014.7</v>
      </c>
    </row>
    <row r="29" spans="1:24" x14ac:dyDescent="0.3">
      <c r="A29" s="344" t="s">
        <v>26</v>
      </c>
      <c r="B29" s="344" t="s">
        <v>16</v>
      </c>
      <c r="C29" s="344">
        <f>C28</f>
        <v>1041</v>
      </c>
      <c r="D29" s="345">
        <f t="shared" ref="D29:V29" si="4">D28</f>
        <v>1014.7</v>
      </c>
      <c r="E29" s="344">
        <f t="shared" si="4"/>
        <v>0</v>
      </c>
      <c r="F29" s="345">
        <f t="shared" si="4"/>
        <v>0</v>
      </c>
      <c r="G29" s="344">
        <f t="shared" si="4"/>
        <v>0</v>
      </c>
      <c r="H29" s="345">
        <f t="shared" si="4"/>
        <v>0</v>
      </c>
      <c r="I29" s="344">
        <f t="shared" si="4"/>
        <v>0</v>
      </c>
      <c r="J29" s="345">
        <f t="shared" si="4"/>
        <v>0</v>
      </c>
      <c r="K29" s="344">
        <f t="shared" si="4"/>
        <v>0</v>
      </c>
      <c r="L29" s="345">
        <f t="shared" si="4"/>
        <v>0</v>
      </c>
      <c r="M29" s="344">
        <f t="shared" si="4"/>
        <v>0</v>
      </c>
      <c r="N29" s="345">
        <f t="shared" si="4"/>
        <v>0</v>
      </c>
      <c r="O29" s="344">
        <f t="shared" si="4"/>
        <v>0</v>
      </c>
      <c r="P29" s="345">
        <f t="shared" si="4"/>
        <v>0</v>
      </c>
      <c r="Q29" s="344">
        <f t="shared" si="4"/>
        <v>0</v>
      </c>
      <c r="R29" s="345">
        <f t="shared" si="4"/>
        <v>0</v>
      </c>
      <c r="S29" s="344">
        <f t="shared" si="4"/>
        <v>0</v>
      </c>
      <c r="T29" s="345">
        <f t="shared" si="4"/>
        <v>0</v>
      </c>
      <c r="U29" s="344">
        <f t="shared" si="4"/>
        <v>0</v>
      </c>
      <c r="V29" s="345">
        <f t="shared" si="4"/>
        <v>0</v>
      </c>
      <c r="W29" s="138">
        <f t="shared" si="0"/>
        <v>1041</v>
      </c>
      <c r="X29" s="197">
        <f t="shared" si="1"/>
        <v>1014.7</v>
      </c>
    </row>
    <row r="30" spans="1:24" x14ac:dyDescent="0.3">
      <c r="A30" s="94">
        <v>1</v>
      </c>
      <c r="B30" s="94" t="s">
        <v>27</v>
      </c>
      <c r="C30" s="94">
        <v>131</v>
      </c>
      <c r="D30" s="96">
        <v>149.25</v>
      </c>
      <c r="E30" s="94">
        <v>0</v>
      </c>
      <c r="F30" s="96">
        <v>0</v>
      </c>
      <c r="G30" s="94">
        <v>0</v>
      </c>
      <c r="H30" s="96">
        <v>0</v>
      </c>
      <c r="I30" s="94">
        <v>0</v>
      </c>
      <c r="J30" s="96">
        <v>0</v>
      </c>
      <c r="K30" s="94">
        <v>0</v>
      </c>
      <c r="L30" s="96">
        <v>0</v>
      </c>
      <c r="M30" s="94">
        <v>11</v>
      </c>
      <c r="N30" s="96">
        <v>51</v>
      </c>
      <c r="O30" s="94">
        <v>0</v>
      </c>
      <c r="P30" s="96">
        <v>0</v>
      </c>
      <c r="Q30" s="94">
        <v>0</v>
      </c>
      <c r="R30" s="96">
        <v>0</v>
      </c>
      <c r="S30" s="94">
        <v>0</v>
      </c>
      <c r="T30" s="96">
        <v>0</v>
      </c>
      <c r="U30" s="94">
        <v>0</v>
      </c>
      <c r="V30" s="97">
        <v>0</v>
      </c>
      <c r="W30" s="95">
        <f t="shared" si="0"/>
        <v>142</v>
      </c>
      <c r="X30" s="98">
        <f t="shared" si="1"/>
        <v>200.25</v>
      </c>
    </row>
    <row r="31" spans="1:24" x14ac:dyDescent="0.3">
      <c r="A31" s="344" t="s">
        <v>28</v>
      </c>
      <c r="B31" s="344" t="s">
        <v>16</v>
      </c>
      <c r="C31" s="344">
        <f>C18+C27+C29+C30</f>
        <v>4134</v>
      </c>
      <c r="D31" s="345">
        <f t="shared" ref="D31:V31" si="5">D18+D27+D29+D30</f>
        <v>3784.29</v>
      </c>
      <c r="E31" s="344">
        <f t="shared" si="5"/>
        <v>0</v>
      </c>
      <c r="F31" s="345">
        <f t="shared" si="5"/>
        <v>0</v>
      </c>
      <c r="G31" s="344">
        <f t="shared" si="5"/>
        <v>0</v>
      </c>
      <c r="H31" s="345">
        <f t="shared" si="5"/>
        <v>0</v>
      </c>
      <c r="I31" s="344">
        <f t="shared" si="5"/>
        <v>0</v>
      </c>
      <c r="J31" s="345">
        <f t="shared" si="5"/>
        <v>0</v>
      </c>
      <c r="K31" s="344">
        <f t="shared" si="5"/>
        <v>0</v>
      </c>
      <c r="L31" s="345">
        <f t="shared" si="5"/>
        <v>0</v>
      </c>
      <c r="M31" s="344">
        <f t="shared" si="5"/>
        <v>244</v>
      </c>
      <c r="N31" s="345">
        <f t="shared" si="5"/>
        <v>187.78</v>
      </c>
      <c r="O31" s="344">
        <f t="shared" si="5"/>
        <v>2</v>
      </c>
      <c r="P31" s="345">
        <f t="shared" si="5"/>
        <v>1.2</v>
      </c>
      <c r="Q31" s="344">
        <f t="shared" si="5"/>
        <v>199</v>
      </c>
      <c r="R31" s="345">
        <f t="shared" si="5"/>
        <v>457.14000000000004</v>
      </c>
      <c r="S31" s="344">
        <f t="shared" si="5"/>
        <v>13</v>
      </c>
      <c r="T31" s="345">
        <f t="shared" si="5"/>
        <v>59.730000000000004</v>
      </c>
      <c r="U31" s="344">
        <f t="shared" si="5"/>
        <v>35</v>
      </c>
      <c r="V31" s="345">
        <f t="shared" si="5"/>
        <v>137.49</v>
      </c>
      <c r="W31" s="138">
        <f t="shared" si="0"/>
        <v>4627</v>
      </c>
      <c r="X31" s="197">
        <f t="shared" si="1"/>
        <v>4627.6299999999992</v>
      </c>
    </row>
  </sheetData>
  <mergeCells count="16">
    <mergeCell ref="A1:X1"/>
    <mergeCell ref="W4:X4"/>
    <mergeCell ref="A2:X2"/>
    <mergeCell ref="A3:X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4:A5"/>
    <mergeCell ref="B4:B5"/>
  </mergeCells>
  <pageMargins left="0.82" right="0.25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showGridLines="0" tabSelected="1" workbookViewId="0">
      <selection activeCell="H7" sqref="H7"/>
    </sheetView>
  </sheetViews>
  <sheetFormatPr defaultRowHeight="14.4" x14ac:dyDescent="0.3"/>
  <cols>
    <col min="1" max="1" width="3.5546875" customWidth="1"/>
    <col min="2" max="2" width="45.44140625" customWidth="1"/>
    <col min="3" max="3" width="18.5546875" customWidth="1"/>
    <col min="4" max="4" width="15.88671875" customWidth="1"/>
    <col min="5" max="5" width="12.5546875" bestFit="1" customWidth="1"/>
  </cols>
  <sheetData>
    <row r="1" spans="1:5" ht="25.5" customHeight="1" x14ac:dyDescent="0.3">
      <c r="A1" s="504" t="s">
        <v>950</v>
      </c>
      <c r="B1" s="505"/>
      <c r="C1" s="505"/>
      <c r="D1" s="505"/>
      <c r="E1" s="506"/>
    </row>
    <row r="2" spans="1:5" ht="37.5" customHeight="1" x14ac:dyDescent="0.3">
      <c r="A2" s="520" t="s">
        <v>309</v>
      </c>
      <c r="B2" s="521"/>
      <c r="C2" s="521"/>
      <c r="D2" s="521"/>
      <c r="E2" s="522"/>
    </row>
    <row r="3" spans="1:5" ht="15.6" x14ac:dyDescent="0.3">
      <c r="A3" s="153" t="s">
        <v>310</v>
      </c>
      <c r="B3" s="153" t="s">
        <v>311</v>
      </c>
      <c r="C3" s="153" t="s">
        <v>312</v>
      </c>
      <c r="D3" s="153" t="s">
        <v>313</v>
      </c>
      <c r="E3" s="153" t="s">
        <v>314</v>
      </c>
    </row>
    <row r="4" spans="1:5" ht="15" x14ac:dyDescent="0.3">
      <c r="A4" s="68">
        <v>1</v>
      </c>
      <c r="B4" s="69" t="s">
        <v>315</v>
      </c>
      <c r="C4" s="69" t="s">
        <v>316</v>
      </c>
      <c r="D4" s="69" t="s">
        <v>317</v>
      </c>
      <c r="E4" s="100">
        <v>83743</v>
      </c>
    </row>
    <row r="5" spans="1:5" ht="15" x14ac:dyDescent="0.3">
      <c r="A5" s="68">
        <v>2</v>
      </c>
      <c r="B5" s="69" t="s">
        <v>282</v>
      </c>
      <c r="C5" s="69" t="s">
        <v>316</v>
      </c>
      <c r="D5" s="69" t="s">
        <v>318</v>
      </c>
      <c r="E5" s="100">
        <v>1383727</v>
      </c>
    </row>
    <row r="6" spans="1:5" ht="30" x14ac:dyDescent="0.3">
      <c r="A6" s="68">
        <v>3</v>
      </c>
      <c r="B6" s="69" t="s">
        <v>319</v>
      </c>
      <c r="C6" s="69" t="s">
        <v>320</v>
      </c>
      <c r="D6" s="69" t="s">
        <v>321</v>
      </c>
      <c r="E6" s="69">
        <v>17</v>
      </c>
    </row>
    <row r="7" spans="1:5" ht="30" x14ac:dyDescent="0.3">
      <c r="A7" s="68">
        <v>4</v>
      </c>
      <c r="B7" s="69" t="s">
        <v>322</v>
      </c>
      <c r="C7" s="69" t="s">
        <v>320</v>
      </c>
      <c r="D7" s="69" t="s">
        <v>323</v>
      </c>
      <c r="E7" s="69">
        <v>938</v>
      </c>
    </row>
    <row r="8" spans="1:5" ht="30" x14ac:dyDescent="0.3">
      <c r="A8" s="68">
        <v>5</v>
      </c>
      <c r="B8" s="69" t="s">
        <v>324</v>
      </c>
      <c r="C8" s="69" t="s">
        <v>320</v>
      </c>
      <c r="D8" s="69" t="s">
        <v>325</v>
      </c>
      <c r="E8" s="69">
        <v>22.94</v>
      </c>
    </row>
    <row r="9" spans="1:5" ht="15" x14ac:dyDescent="0.3">
      <c r="A9" s="68">
        <v>6</v>
      </c>
      <c r="B9" s="69" t="s">
        <v>326</v>
      </c>
      <c r="C9" s="69" t="s">
        <v>327</v>
      </c>
      <c r="D9" s="69" t="s">
        <v>325</v>
      </c>
      <c r="E9" s="69">
        <v>26.03</v>
      </c>
    </row>
    <row r="10" spans="1:5" ht="30" x14ac:dyDescent="0.3">
      <c r="A10" s="68">
        <v>7</v>
      </c>
      <c r="B10" s="69" t="s">
        <v>328</v>
      </c>
      <c r="C10" s="69" t="s">
        <v>329</v>
      </c>
      <c r="D10" s="69" t="s">
        <v>325</v>
      </c>
      <c r="E10" s="101">
        <v>38.33</v>
      </c>
    </row>
    <row r="11" spans="1:5" ht="15" x14ac:dyDescent="0.3">
      <c r="A11" s="514">
        <v>8</v>
      </c>
      <c r="B11" s="69" t="s">
        <v>511</v>
      </c>
      <c r="C11" s="517" t="s">
        <v>316</v>
      </c>
      <c r="D11" s="517" t="s">
        <v>325</v>
      </c>
      <c r="E11" s="69" t="s">
        <v>330</v>
      </c>
    </row>
    <row r="12" spans="1:5" ht="30" x14ac:dyDescent="0.3">
      <c r="A12" s="515"/>
      <c r="B12" s="69" t="s">
        <v>331</v>
      </c>
      <c r="C12" s="518"/>
      <c r="D12" s="518"/>
      <c r="E12" s="69" t="s">
        <v>332</v>
      </c>
    </row>
    <row r="13" spans="1:5" ht="15" x14ac:dyDescent="0.3">
      <c r="A13" s="516"/>
      <c r="B13" s="69" t="s">
        <v>333</v>
      </c>
      <c r="C13" s="519"/>
      <c r="D13" s="519"/>
      <c r="E13" s="69" t="s">
        <v>334</v>
      </c>
    </row>
    <row r="14" spans="1:5" ht="30" x14ac:dyDescent="0.3">
      <c r="A14" s="514">
        <v>9</v>
      </c>
      <c r="B14" s="102" t="s">
        <v>335</v>
      </c>
      <c r="C14" s="517" t="s">
        <v>336</v>
      </c>
      <c r="D14" s="517" t="s">
        <v>337</v>
      </c>
      <c r="E14" s="69"/>
    </row>
    <row r="15" spans="1:5" ht="15" x14ac:dyDescent="0.3">
      <c r="A15" s="515"/>
      <c r="B15" s="69" t="s">
        <v>338</v>
      </c>
      <c r="C15" s="518"/>
      <c r="D15" s="518"/>
      <c r="E15" s="69">
        <v>7151.25</v>
      </c>
    </row>
    <row r="16" spans="1:5" ht="15" x14ac:dyDescent="0.3">
      <c r="A16" s="516"/>
      <c r="B16" s="69" t="s">
        <v>339</v>
      </c>
      <c r="C16" s="519"/>
      <c r="D16" s="519"/>
      <c r="E16" s="69">
        <v>5496.81</v>
      </c>
    </row>
    <row r="17" spans="1:5" ht="30" x14ac:dyDescent="0.3">
      <c r="A17" s="514">
        <v>10</v>
      </c>
      <c r="B17" s="102" t="s">
        <v>340</v>
      </c>
      <c r="C17" s="517" t="s">
        <v>336</v>
      </c>
      <c r="D17" s="517" t="s">
        <v>337</v>
      </c>
      <c r="E17" s="69"/>
    </row>
    <row r="18" spans="1:5" ht="15" x14ac:dyDescent="0.3">
      <c r="A18" s="515"/>
      <c r="B18" s="69" t="s">
        <v>338</v>
      </c>
      <c r="C18" s="518"/>
      <c r="D18" s="518"/>
      <c r="E18" s="69">
        <v>6334.61</v>
      </c>
    </row>
    <row r="19" spans="1:5" ht="15" x14ac:dyDescent="0.3">
      <c r="A19" s="516"/>
      <c r="B19" s="69" t="s">
        <v>339</v>
      </c>
      <c r="C19" s="519"/>
      <c r="D19" s="519"/>
      <c r="E19" s="69">
        <v>4871.3999999999996</v>
      </c>
    </row>
    <row r="20" spans="1:5" ht="15" x14ac:dyDescent="0.3">
      <c r="A20" s="514">
        <v>11</v>
      </c>
      <c r="B20" s="102" t="s">
        <v>341</v>
      </c>
      <c r="C20" s="517" t="s">
        <v>336</v>
      </c>
      <c r="D20" s="517" t="s">
        <v>342</v>
      </c>
      <c r="E20" s="69"/>
    </row>
    <row r="21" spans="1:5" ht="15" x14ac:dyDescent="0.3">
      <c r="A21" s="515"/>
      <c r="B21" s="69" t="s">
        <v>338</v>
      </c>
      <c r="C21" s="518"/>
      <c r="D21" s="518"/>
      <c r="E21" s="69" t="s">
        <v>343</v>
      </c>
    </row>
    <row r="22" spans="1:5" ht="15" x14ac:dyDescent="0.3">
      <c r="A22" s="516"/>
      <c r="B22" s="69" t="s">
        <v>339</v>
      </c>
      <c r="C22" s="519"/>
      <c r="D22" s="519"/>
      <c r="E22" s="69">
        <v>39897</v>
      </c>
    </row>
    <row r="23" spans="1:5" ht="30" x14ac:dyDescent="0.3">
      <c r="A23" s="68">
        <v>12</v>
      </c>
      <c r="B23" s="69" t="s">
        <v>344</v>
      </c>
      <c r="C23" s="69" t="s">
        <v>345</v>
      </c>
      <c r="D23" s="69" t="s">
        <v>346</v>
      </c>
      <c r="E23" s="69"/>
    </row>
    <row r="24" spans="1:5" ht="15" x14ac:dyDescent="0.3">
      <c r="A24" s="68">
        <v>13</v>
      </c>
      <c r="B24" s="69" t="s">
        <v>347</v>
      </c>
      <c r="C24" s="69" t="s">
        <v>348</v>
      </c>
      <c r="D24" s="69" t="s">
        <v>349</v>
      </c>
      <c r="E24" s="69"/>
    </row>
    <row r="25" spans="1:5" ht="15" x14ac:dyDescent="0.3">
      <c r="A25" s="68">
        <v>14</v>
      </c>
      <c r="B25" s="69" t="s">
        <v>350</v>
      </c>
      <c r="C25" s="69" t="s">
        <v>320</v>
      </c>
      <c r="D25" s="69" t="s">
        <v>349</v>
      </c>
      <c r="E25" s="69"/>
    </row>
    <row r="26" spans="1:5" ht="30" x14ac:dyDescent="0.3">
      <c r="A26" s="68">
        <v>15</v>
      </c>
      <c r="B26" s="69" t="s">
        <v>351</v>
      </c>
      <c r="C26" s="69" t="s">
        <v>345</v>
      </c>
      <c r="D26" s="69" t="s">
        <v>346</v>
      </c>
      <c r="E26" s="69"/>
    </row>
    <row r="27" spans="1:5" ht="15" x14ac:dyDescent="0.3">
      <c r="A27" s="68">
        <v>16</v>
      </c>
      <c r="B27" s="69" t="s">
        <v>352</v>
      </c>
      <c r="C27" s="69" t="s">
        <v>336</v>
      </c>
      <c r="D27" s="69" t="s">
        <v>180</v>
      </c>
      <c r="E27" s="69">
        <v>21</v>
      </c>
    </row>
    <row r="28" spans="1:5" ht="30" x14ac:dyDescent="0.3">
      <c r="A28" s="68">
        <v>17</v>
      </c>
      <c r="B28" s="69" t="s">
        <v>353</v>
      </c>
      <c r="C28" s="69" t="s">
        <v>354</v>
      </c>
      <c r="D28" s="69" t="s">
        <v>355</v>
      </c>
      <c r="E28" s="69">
        <v>9</v>
      </c>
    </row>
    <row r="29" spans="1:5" ht="15" x14ac:dyDescent="0.3">
      <c r="A29" s="68">
        <v>18</v>
      </c>
      <c r="B29" s="69" t="s">
        <v>356</v>
      </c>
      <c r="C29" s="69" t="s">
        <v>357</v>
      </c>
      <c r="D29" s="69" t="s">
        <v>358</v>
      </c>
      <c r="E29" s="69">
        <v>39</v>
      </c>
    </row>
    <row r="30" spans="1:5" ht="15" x14ac:dyDescent="0.3">
      <c r="A30" s="68">
        <v>19</v>
      </c>
      <c r="B30" s="69" t="s">
        <v>359</v>
      </c>
      <c r="C30" s="69" t="s">
        <v>320</v>
      </c>
      <c r="D30" s="69" t="s">
        <v>320</v>
      </c>
      <c r="E30" s="69"/>
    </row>
    <row r="31" spans="1:5" ht="15" x14ac:dyDescent="0.3">
      <c r="A31" s="68" t="s">
        <v>360</v>
      </c>
      <c r="B31" s="69" t="s">
        <v>361</v>
      </c>
      <c r="C31" s="69" t="s">
        <v>320</v>
      </c>
      <c r="D31" s="69" t="s">
        <v>320</v>
      </c>
      <c r="E31" s="69"/>
    </row>
  </sheetData>
  <mergeCells count="14">
    <mergeCell ref="A17:A19"/>
    <mergeCell ref="C17:C19"/>
    <mergeCell ref="D17:D19"/>
    <mergeCell ref="A20:A22"/>
    <mergeCell ref="C20:C22"/>
    <mergeCell ref="D20:D22"/>
    <mergeCell ref="A14:A16"/>
    <mergeCell ref="C14:C16"/>
    <mergeCell ref="D14:D16"/>
    <mergeCell ref="A1:E1"/>
    <mergeCell ref="A2:E2"/>
    <mergeCell ref="A11:A13"/>
    <mergeCell ref="C11:C13"/>
    <mergeCell ref="D11:D13"/>
  </mergeCells>
  <printOptions gridLines="1"/>
  <pageMargins left="0.74" right="0.25" top="0.75" bottom="0.75" header="0.3" footer="0.3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X29"/>
  <sheetViews>
    <sheetView workbookViewId="0">
      <selection sqref="A1:X1"/>
    </sheetView>
  </sheetViews>
  <sheetFormatPr defaultRowHeight="14.4" x14ac:dyDescent="0.3"/>
  <cols>
    <col min="1" max="1" width="6.44140625" customWidth="1"/>
    <col min="2" max="2" width="20.109375" customWidth="1"/>
    <col min="3" max="3" width="5" bestFit="1" customWidth="1"/>
    <col min="4" max="4" width="7.44140625" style="46" customWidth="1"/>
    <col min="5" max="5" width="4.109375" bestFit="1" customWidth="1"/>
    <col min="6" max="6" width="7.44140625" customWidth="1"/>
    <col min="7" max="7" width="4.109375" bestFit="1" customWidth="1"/>
    <col min="8" max="8" width="5.109375" bestFit="1" customWidth="1"/>
    <col min="9" max="9" width="4.109375" bestFit="1" customWidth="1"/>
    <col min="10" max="10" width="10.44140625" customWidth="1"/>
    <col min="11" max="11" width="4.109375" bestFit="1" customWidth="1"/>
    <col min="12" max="12" width="6.5546875" customWidth="1"/>
    <col min="13" max="13" width="4.109375" bestFit="1" customWidth="1"/>
    <col min="14" max="14" width="6.5546875" style="46" bestFit="1" customWidth="1"/>
    <col min="15" max="15" width="4.109375" bestFit="1" customWidth="1"/>
    <col min="16" max="16" width="5.109375" style="46" bestFit="1" customWidth="1"/>
    <col min="17" max="17" width="4.109375" bestFit="1" customWidth="1"/>
    <col min="18" max="18" width="6.5546875" style="46" bestFit="1" customWidth="1"/>
    <col min="19" max="19" width="4.109375" bestFit="1" customWidth="1"/>
    <col min="20" max="20" width="5.5546875" style="46" bestFit="1" customWidth="1"/>
    <col min="21" max="21" width="4.109375" bestFit="1" customWidth="1"/>
    <col min="22" max="22" width="6.5546875" style="46" bestFit="1" customWidth="1"/>
    <col min="23" max="23" width="5" bestFit="1" customWidth="1"/>
    <col min="24" max="24" width="9.33203125" style="46" customWidth="1"/>
  </cols>
  <sheetData>
    <row r="1" spans="1:24" ht="23.4" x14ac:dyDescent="0.45">
      <c r="A1" s="641">
        <v>29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3"/>
    </row>
    <row r="2" spans="1:24" ht="52.2" customHeight="1" x14ac:dyDescent="0.45">
      <c r="A2" s="577" t="s">
        <v>817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1"/>
    </row>
    <row r="3" spans="1:24" ht="15.6" x14ac:dyDescent="0.3">
      <c r="A3" s="702" t="s">
        <v>83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4"/>
    </row>
    <row r="4" spans="1:24" ht="49.5" customHeight="1" x14ac:dyDescent="0.3">
      <c r="A4" s="644" t="s">
        <v>0</v>
      </c>
      <c r="B4" s="644" t="s">
        <v>84</v>
      </c>
      <c r="C4" s="699" t="s">
        <v>208</v>
      </c>
      <c r="D4" s="699"/>
      <c r="E4" s="699" t="s">
        <v>219</v>
      </c>
      <c r="F4" s="699"/>
      <c r="G4" s="699" t="s">
        <v>210</v>
      </c>
      <c r="H4" s="699"/>
      <c r="I4" s="699" t="s">
        <v>217</v>
      </c>
      <c r="J4" s="699"/>
      <c r="K4" s="699" t="s">
        <v>216</v>
      </c>
      <c r="L4" s="699"/>
      <c r="M4" s="699" t="s">
        <v>211</v>
      </c>
      <c r="N4" s="699"/>
      <c r="O4" s="699" t="s">
        <v>212</v>
      </c>
      <c r="P4" s="699"/>
      <c r="Q4" s="699" t="s">
        <v>213</v>
      </c>
      <c r="R4" s="699"/>
      <c r="S4" s="699" t="s">
        <v>214</v>
      </c>
      <c r="T4" s="699"/>
      <c r="U4" s="699" t="s">
        <v>215</v>
      </c>
      <c r="V4" s="699"/>
      <c r="W4" s="699" t="s">
        <v>218</v>
      </c>
      <c r="X4" s="699"/>
    </row>
    <row r="5" spans="1:24" x14ac:dyDescent="0.3">
      <c r="A5" s="644"/>
      <c r="B5" s="644"/>
      <c r="C5" s="396" t="s">
        <v>180</v>
      </c>
      <c r="D5" s="491" t="s">
        <v>209</v>
      </c>
      <c r="E5" s="396" t="s">
        <v>180</v>
      </c>
      <c r="F5" s="394" t="s">
        <v>209</v>
      </c>
      <c r="G5" s="396" t="s">
        <v>180</v>
      </c>
      <c r="H5" s="394" t="s">
        <v>209</v>
      </c>
      <c r="I5" s="396" t="s">
        <v>180</v>
      </c>
      <c r="J5" s="394" t="s">
        <v>209</v>
      </c>
      <c r="K5" s="396" t="s">
        <v>180</v>
      </c>
      <c r="L5" s="394" t="s">
        <v>209</v>
      </c>
      <c r="M5" s="396" t="s">
        <v>180</v>
      </c>
      <c r="N5" s="491" t="s">
        <v>209</v>
      </c>
      <c r="O5" s="396" t="s">
        <v>180</v>
      </c>
      <c r="P5" s="491" t="s">
        <v>209</v>
      </c>
      <c r="Q5" s="396" t="s">
        <v>180</v>
      </c>
      <c r="R5" s="491" t="s">
        <v>209</v>
      </c>
      <c r="S5" s="396" t="s">
        <v>180</v>
      </c>
      <c r="T5" s="491" t="s">
        <v>209</v>
      </c>
      <c r="U5" s="396" t="s">
        <v>180</v>
      </c>
      <c r="V5" s="491" t="s">
        <v>209</v>
      </c>
      <c r="W5" s="396" t="s">
        <v>180</v>
      </c>
      <c r="X5" s="491" t="s">
        <v>209</v>
      </c>
    </row>
    <row r="6" spans="1:24" x14ac:dyDescent="0.3">
      <c r="A6" s="408">
        <v>1</v>
      </c>
      <c r="B6" s="408" t="s">
        <v>96</v>
      </c>
      <c r="C6" s="5">
        <v>11</v>
      </c>
      <c r="D6" s="44">
        <v>5.26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44">
        <v>0</v>
      </c>
      <c r="O6" s="5">
        <v>0</v>
      </c>
      <c r="P6" s="44">
        <v>0</v>
      </c>
      <c r="Q6" s="5">
        <v>0</v>
      </c>
      <c r="R6" s="44">
        <v>0</v>
      </c>
      <c r="S6" s="5">
        <v>0</v>
      </c>
      <c r="T6" s="44">
        <v>0</v>
      </c>
      <c r="U6" s="5">
        <v>0</v>
      </c>
      <c r="V6" s="44">
        <v>0</v>
      </c>
      <c r="W6" s="5">
        <f>C6+E6+G6+I6+K6+M6+O6+Q6+S6+U6</f>
        <v>11</v>
      </c>
      <c r="X6" s="44">
        <f>D6+F6+H6+J6+L6+N6+P6+R6+T6+V6</f>
        <v>5.26</v>
      </c>
    </row>
    <row r="7" spans="1:24" x14ac:dyDescent="0.3">
      <c r="A7" s="5">
        <v>2</v>
      </c>
      <c r="B7" s="5" t="s">
        <v>97</v>
      </c>
      <c r="C7" s="5">
        <v>161</v>
      </c>
      <c r="D7" s="44">
        <v>101.37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44">
        <v>0</v>
      </c>
      <c r="O7" s="5">
        <v>0</v>
      </c>
      <c r="P7" s="44">
        <v>0</v>
      </c>
      <c r="Q7" s="5">
        <v>22</v>
      </c>
      <c r="R7" s="44">
        <v>14.36</v>
      </c>
      <c r="S7" s="5">
        <v>0</v>
      </c>
      <c r="T7" s="44">
        <v>0</v>
      </c>
      <c r="U7" s="5">
        <v>0</v>
      </c>
      <c r="V7" s="44">
        <v>0</v>
      </c>
      <c r="W7" s="5">
        <f t="shared" ref="W7:W29" si="0">C7+E7+G7+I7+K7+M7+O7+Q7+S7+U7</f>
        <v>183</v>
      </c>
      <c r="X7" s="44">
        <f t="shared" ref="X7:X29" si="1">D7+F7+H7+J7+L7+N7+P7+R7+T7+V7</f>
        <v>115.73</v>
      </c>
    </row>
    <row r="8" spans="1:24" x14ac:dyDescent="0.3">
      <c r="A8" s="5">
        <v>3</v>
      </c>
      <c r="B8" s="5" t="s">
        <v>98</v>
      </c>
      <c r="C8" s="5">
        <v>57</v>
      </c>
      <c r="D8" s="44">
        <v>42.88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44">
        <v>0</v>
      </c>
      <c r="O8" s="5">
        <v>0</v>
      </c>
      <c r="P8" s="44">
        <v>0</v>
      </c>
      <c r="Q8" s="5">
        <v>0</v>
      </c>
      <c r="R8" s="44">
        <v>0</v>
      </c>
      <c r="S8" s="5">
        <v>0</v>
      </c>
      <c r="T8" s="44">
        <v>0</v>
      </c>
      <c r="U8" s="5">
        <v>0</v>
      </c>
      <c r="V8" s="44">
        <v>0</v>
      </c>
      <c r="W8" s="5">
        <f t="shared" si="0"/>
        <v>57</v>
      </c>
      <c r="X8" s="44">
        <f t="shared" si="1"/>
        <v>42.88</v>
      </c>
    </row>
    <row r="9" spans="1:24" x14ac:dyDescent="0.3">
      <c r="A9" s="408">
        <v>4</v>
      </c>
      <c r="B9" s="5" t="s">
        <v>99</v>
      </c>
      <c r="C9" s="5">
        <v>18</v>
      </c>
      <c r="D9" s="44">
        <v>19.670000000000002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44">
        <v>0</v>
      </c>
      <c r="O9" s="5">
        <v>0</v>
      </c>
      <c r="P9" s="44">
        <v>0</v>
      </c>
      <c r="Q9" s="5">
        <v>0</v>
      </c>
      <c r="R9" s="44">
        <v>0</v>
      </c>
      <c r="S9" s="5">
        <v>0</v>
      </c>
      <c r="T9" s="44">
        <v>0</v>
      </c>
      <c r="U9" s="5">
        <v>0</v>
      </c>
      <c r="V9" s="44">
        <v>0</v>
      </c>
      <c r="W9" s="5">
        <f t="shared" si="0"/>
        <v>18</v>
      </c>
      <c r="X9" s="44">
        <f t="shared" si="1"/>
        <v>19.670000000000002</v>
      </c>
    </row>
    <row r="10" spans="1:24" x14ac:dyDescent="0.3">
      <c r="A10" s="5">
        <v>5</v>
      </c>
      <c r="B10" s="5" t="s">
        <v>100</v>
      </c>
      <c r="C10" s="5">
        <v>324</v>
      </c>
      <c r="D10" s="44">
        <v>259.48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48</v>
      </c>
      <c r="N10" s="44">
        <v>20.85</v>
      </c>
      <c r="O10" s="5">
        <v>0</v>
      </c>
      <c r="P10" s="44">
        <v>0</v>
      </c>
      <c r="Q10" s="5">
        <v>13</v>
      </c>
      <c r="R10" s="44">
        <v>4.53</v>
      </c>
      <c r="S10" s="5">
        <v>3</v>
      </c>
      <c r="T10" s="44">
        <v>8.34</v>
      </c>
      <c r="U10" s="5">
        <v>0</v>
      </c>
      <c r="V10" s="44">
        <v>0</v>
      </c>
      <c r="W10" s="5">
        <f t="shared" si="0"/>
        <v>388</v>
      </c>
      <c r="X10" s="44">
        <f t="shared" si="1"/>
        <v>293.2</v>
      </c>
    </row>
    <row r="11" spans="1:24" x14ac:dyDescent="0.3">
      <c r="A11" s="5">
        <v>6</v>
      </c>
      <c r="B11" s="5" t="s">
        <v>101</v>
      </c>
      <c r="C11" s="434">
        <v>5.8140000000000001</v>
      </c>
      <c r="D11" s="44">
        <v>6.9771800000000006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44">
        <v>0</v>
      </c>
      <c r="O11" s="5">
        <v>0</v>
      </c>
      <c r="P11" s="44">
        <v>0</v>
      </c>
      <c r="Q11" s="434">
        <v>3.7999999999999999E-2</v>
      </c>
      <c r="R11" s="44">
        <v>0</v>
      </c>
      <c r="S11" s="5">
        <v>0</v>
      </c>
      <c r="T11" s="44">
        <v>0</v>
      </c>
      <c r="U11" s="434">
        <v>0.11399999999999999</v>
      </c>
      <c r="V11" s="44">
        <v>0</v>
      </c>
      <c r="W11" s="434">
        <f t="shared" si="0"/>
        <v>5.9660000000000002</v>
      </c>
      <c r="X11" s="44">
        <f t="shared" si="1"/>
        <v>6.9771800000000006</v>
      </c>
    </row>
    <row r="12" spans="1:24" x14ac:dyDescent="0.3">
      <c r="A12" s="408">
        <v>7</v>
      </c>
      <c r="B12" s="5" t="s">
        <v>102</v>
      </c>
      <c r="C12" s="5">
        <v>93</v>
      </c>
      <c r="D12" s="44">
        <v>93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4">
        <v>0</v>
      </c>
      <c r="O12" s="5">
        <v>0</v>
      </c>
      <c r="P12" s="44">
        <v>0</v>
      </c>
      <c r="Q12" s="5">
        <v>0</v>
      </c>
      <c r="R12" s="44">
        <v>0</v>
      </c>
      <c r="S12" s="5">
        <v>0</v>
      </c>
      <c r="T12" s="44">
        <v>0</v>
      </c>
      <c r="U12" s="5">
        <v>0</v>
      </c>
      <c r="V12" s="44">
        <v>0</v>
      </c>
      <c r="W12" s="5">
        <f t="shared" si="0"/>
        <v>93</v>
      </c>
      <c r="X12" s="44">
        <f t="shared" si="1"/>
        <v>93</v>
      </c>
    </row>
    <row r="13" spans="1:24" x14ac:dyDescent="0.3">
      <c r="A13" s="5">
        <v>8</v>
      </c>
      <c r="B13" s="5" t="s">
        <v>103</v>
      </c>
      <c r="C13" s="5">
        <v>10</v>
      </c>
      <c r="D13" s="44">
        <v>13.1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2</v>
      </c>
      <c r="N13" s="44">
        <v>9</v>
      </c>
      <c r="O13" s="5">
        <v>0</v>
      </c>
      <c r="P13" s="44">
        <v>0</v>
      </c>
      <c r="Q13" s="5">
        <v>0</v>
      </c>
      <c r="R13" s="44">
        <v>0</v>
      </c>
      <c r="S13" s="5">
        <v>0</v>
      </c>
      <c r="T13" s="44">
        <v>0</v>
      </c>
      <c r="U13" s="5">
        <v>0</v>
      </c>
      <c r="V13" s="44">
        <v>0</v>
      </c>
      <c r="W13" s="5">
        <f t="shared" si="0"/>
        <v>12</v>
      </c>
      <c r="X13" s="44">
        <f t="shared" si="1"/>
        <v>22.1</v>
      </c>
    </row>
    <row r="14" spans="1:24" x14ac:dyDescent="0.3">
      <c r="A14" s="5">
        <v>9</v>
      </c>
      <c r="B14" s="5" t="s">
        <v>104</v>
      </c>
      <c r="C14" s="5">
        <v>640</v>
      </c>
      <c r="D14" s="44">
        <v>527.13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44">
        <v>0</v>
      </c>
      <c r="O14" s="5">
        <v>0</v>
      </c>
      <c r="P14" s="44">
        <v>0</v>
      </c>
      <c r="Q14" s="5">
        <v>1</v>
      </c>
      <c r="R14" s="44">
        <v>0.1</v>
      </c>
      <c r="S14" s="5">
        <v>0</v>
      </c>
      <c r="T14" s="44">
        <v>0</v>
      </c>
      <c r="U14" s="5">
        <v>1</v>
      </c>
      <c r="V14" s="44">
        <v>0.98</v>
      </c>
      <c r="W14" s="5">
        <f t="shared" si="0"/>
        <v>642</v>
      </c>
      <c r="X14" s="44">
        <f t="shared" si="1"/>
        <v>528.21</v>
      </c>
    </row>
    <row r="15" spans="1:24" x14ac:dyDescent="0.3">
      <c r="A15" s="408">
        <v>10</v>
      </c>
      <c r="B15" s="5" t="s">
        <v>105</v>
      </c>
      <c r="C15" s="5">
        <v>58</v>
      </c>
      <c r="D15" s="44">
        <v>43.79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44">
        <v>0</v>
      </c>
      <c r="O15" s="5">
        <v>0</v>
      </c>
      <c r="P15" s="44">
        <v>0</v>
      </c>
      <c r="Q15" s="5">
        <v>1</v>
      </c>
      <c r="R15" s="44">
        <v>0.17</v>
      </c>
      <c r="S15" s="5">
        <v>0</v>
      </c>
      <c r="T15" s="44">
        <v>0</v>
      </c>
      <c r="U15" s="5">
        <v>0</v>
      </c>
      <c r="V15" s="44">
        <v>0</v>
      </c>
      <c r="W15" s="5">
        <f t="shared" si="0"/>
        <v>59</v>
      </c>
      <c r="X15" s="44">
        <f t="shared" si="1"/>
        <v>43.96</v>
      </c>
    </row>
    <row r="16" spans="1:24" x14ac:dyDescent="0.3">
      <c r="A16" s="5">
        <v>11</v>
      </c>
      <c r="B16" s="5" t="s">
        <v>106</v>
      </c>
      <c r="C16" s="5">
        <v>309</v>
      </c>
      <c r="D16" s="44">
        <v>279.38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44">
        <v>0</v>
      </c>
      <c r="O16" s="5">
        <v>0</v>
      </c>
      <c r="P16" s="44">
        <v>0</v>
      </c>
      <c r="Q16" s="5">
        <v>2</v>
      </c>
      <c r="R16" s="44">
        <v>4.25</v>
      </c>
      <c r="S16" s="5">
        <v>0</v>
      </c>
      <c r="T16" s="44">
        <v>0</v>
      </c>
      <c r="U16" s="5">
        <v>0</v>
      </c>
      <c r="V16" s="44">
        <v>0</v>
      </c>
      <c r="W16" s="5">
        <f t="shared" si="0"/>
        <v>311</v>
      </c>
      <c r="X16" s="44">
        <f t="shared" si="1"/>
        <v>283.63</v>
      </c>
    </row>
    <row r="17" spans="1:24" x14ac:dyDescent="0.3">
      <c r="A17" s="5">
        <v>12</v>
      </c>
      <c r="B17" s="5" t="s">
        <v>107</v>
      </c>
      <c r="C17" s="5">
        <v>323.18599999999998</v>
      </c>
      <c r="D17" s="44">
        <v>324.60282000000001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44">
        <v>0</v>
      </c>
      <c r="O17" s="5">
        <v>0</v>
      </c>
      <c r="P17" s="44">
        <v>0</v>
      </c>
      <c r="Q17" s="5">
        <v>11.962</v>
      </c>
      <c r="R17" s="44">
        <v>31.400000000000041</v>
      </c>
      <c r="S17" s="5">
        <v>1</v>
      </c>
      <c r="T17" s="44">
        <v>7.94</v>
      </c>
      <c r="U17" s="5">
        <v>0.88600000000000001</v>
      </c>
      <c r="V17" s="44">
        <v>2.6300000000000026</v>
      </c>
      <c r="W17" s="5">
        <f t="shared" si="0"/>
        <v>337.03399999999999</v>
      </c>
      <c r="X17" s="44">
        <f t="shared" si="1"/>
        <v>366.57282000000004</v>
      </c>
    </row>
    <row r="18" spans="1:24" x14ac:dyDescent="0.3">
      <c r="A18" s="408">
        <v>13</v>
      </c>
      <c r="B18" s="5" t="s">
        <v>108</v>
      </c>
      <c r="C18" s="5">
        <v>842</v>
      </c>
      <c r="D18" s="44">
        <v>630.01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44">
        <v>0</v>
      </c>
      <c r="O18" s="5">
        <v>0</v>
      </c>
      <c r="P18" s="44">
        <v>0</v>
      </c>
      <c r="Q18" s="5">
        <v>55</v>
      </c>
      <c r="R18" s="44">
        <v>162.05000000000001</v>
      </c>
      <c r="S18" s="5">
        <v>0</v>
      </c>
      <c r="T18" s="44">
        <v>0</v>
      </c>
      <c r="U18" s="5">
        <v>0</v>
      </c>
      <c r="V18" s="44">
        <v>0</v>
      </c>
      <c r="W18" s="5">
        <f t="shared" si="0"/>
        <v>897</v>
      </c>
      <c r="X18" s="44">
        <f t="shared" si="1"/>
        <v>792.06</v>
      </c>
    </row>
    <row r="19" spans="1:24" x14ac:dyDescent="0.3">
      <c r="A19" s="5">
        <v>14</v>
      </c>
      <c r="B19" s="5" t="s">
        <v>109</v>
      </c>
      <c r="C19" s="5">
        <v>99</v>
      </c>
      <c r="D19" s="44">
        <v>10.42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4">
        <v>0</v>
      </c>
      <c r="O19" s="5">
        <v>0</v>
      </c>
      <c r="P19" s="44">
        <v>0</v>
      </c>
      <c r="Q19" s="5">
        <v>0</v>
      </c>
      <c r="R19" s="44">
        <v>0</v>
      </c>
      <c r="S19" s="5">
        <v>0</v>
      </c>
      <c r="T19" s="44">
        <v>0</v>
      </c>
      <c r="U19" s="5">
        <v>0</v>
      </c>
      <c r="V19" s="44">
        <v>0</v>
      </c>
      <c r="W19" s="5">
        <f t="shared" si="0"/>
        <v>99</v>
      </c>
      <c r="X19" s="44">
        <f t="shared" si="1"/>
        <v>10.42</v>
      </c>
    </row>
    <row r="20" spans="1:24" x14ac:dyDescent="0.3">
      <c r="A20" s="5">
        <v>15</v>
      </c>
      <c r="B20" s="5" t="s">
        <v>110</v>
      </c>
      <c r="C20" s="5">
        <v>371</v>
      </c>
      <c r="D20" s="44">
        <v>660.85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192</v>
      </c>
      <c r="N20" s="44">
        <v>147.43</v>
      </c>
      <c r="O20" s="5">
        <v>2</v>
      </c>
      <c r="P20" s="44">
        <v>1.2</v>
      </c>
      <c r="Q20" s="5">
        <v>39</v>
      </c>
      <c r="R20" s="44">
        <v>95.91</v>
      </c>
      <c r="S20" s="5">
        <v>4</v>
      </c>
      <c r="T20" s="44">
        <v>10.11</v>
      </c>
      <c r="U20" s="5">
        <v>18</v>
      </c>
      <c r="V20" s="44">
        <v>104.13</v>
      </c>
      <c r="W20" s="5">
        <f t="shared" si="0"/>
        <v>626</v>
      </c>
      <c r="X20" s="44">
        <f t="shared" si="1"/>
        <v>1019.63</v>
      </c>
    </row>
    <row r="21" spans="1:24" x14ac:dyDescent="0.3">
      <c r="A21" s="408">
        <v>16</v>
      </c>
      <c r="B21" s="5" t="s">
        <v>111</v>
      </c>
      <c r="C21" s="5">
        <v>1</v>
      </c>
      <c r="D21" s="44">
        <v>1.5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44">
        <v>0</v>
      </c>
      <c r="O21" s="5">
        <v>0</v>
      </c>
      <c r="P21" s="44">
        <v>0</v>
      </c>
      <c r="Q21" s="5">
        <v>0</v>
      </c>
      <c r="R21" s="44">
        <v>0</v>
      </c>
      <c r="S21" s="5">
        <v>0</v>
      </c>
      <c r="T21" s="44">
        <v>0</v>
      </c>
      <c r="U21" s="5">
        <v>0</v>
      </c>
      <c r="V21" s="44">
        <v>0</v>
      </c>
      <c r="W21" s="5">
        <f t="shared" si="0"/>
        <v>1</v>
      </c>
      <c r="X21" s="44">
        <f t="shared" si="1"/>
        <v>1.5</v>
      </c>
    </row>
    <row r="22" spans="1:24" x14ac:dyDescent="0.3">
      <c r="A22" s="5">
        <v>17</v>
      </c>
      <c r="B22" s="5" t="s">
        <v>112</v>
      </c>
      <c r="C22" s="5">
        <v>10</v>
      </c>
      <c r="D22" s="44">
        <v>13.3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44">
        <v>0</v>
      </c>
      <c r="O22" s="5">
        <v>0</v>
      </c>
      <c r="P22" s="44">
        <v>0</v>
      </c>
      <c r="Q22" s="5">
        <v>22</v>
      </c>
      <c r="R22" s="44">
        <v>22.6</v>
      </c>
      <c r="S22" s="5">
        <v>0</v>
      </c>
      <c r="T22" s="44">
        <v>0</v>
      </c>
      <c r="U22" s="5">
        <v>0</v>
      </c>
      <c r="V22" s="44">
        <v>0</v>
      </c>
      <c r="W22" s="5">
        <f t="shared" si="0"/>
        <v>32</v>
      </c>
      <c r="X22" s="44">
        <f t="shared" si="1"/>
        <v>35.900000000000006</v>
      </c>
    </row>
    <row r="23" spans="1:24" x14ac:dyDescent="0.3">
      <c r="A23" s="5">
        <v>18</v>
      </c>
      <c r="B23" s="5" t="s">
        <v>113</v>
      </c>
      <c r="C23" s="5">
        <v>27</v>
      </c>
      <c r="D23" s="44">
        <v>41.92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44">
        <v>0</v>
      </c>
      <c r="O23" s="5">
        <v>0</v>
      </c>
      <c r="P23" s="44">
        <v>0</v>
      </c>
      <c r="Q23" s="5">
        <v>9</v>
      </c>
      <c r="R23" s="44">
        <v>86.83</v>
      </c>
      <c r="S23" s="5">
        <v>0</v>
      </c>
      <c r="T23" s="44">
        <v>0</v>
      </c>
      <c r="U23" s="5">
        <v>6</v>
      </c>
      <c r="V23" s="44">
        <v>14.55</v>
      </c>
      <c r="W23" s="5">
        <f t="shared" si="0"/>
        <v>42</v>
      </c>
      <c r="X23" s="44">
        <f t="shared" si="1"/>
        <v>143.30000000000001</v>
      </c>
    </row>
    <row r="24" spans="1:24" x14ac:dyDescent="0.3">
      <c r="A24" s="408">
        <v>19</v>
      </c>
      <c r="B24" s="5" t="s">
        <v>114</v>
      </c>
      <c r="C24" s="5">
        <v>157</v>
      </c>
      <c r="D24" s="44">
        <v>107.24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44">
        <v>0</v>
      </c>
      <c r="O24" s="5">
        <v>0</v>
      </c>
      <c r="P24" s="44">
        <v>0</v>
      </c>
      <c r="Q24" s="5">
        <v>0</v>
      </c>
      <c r="R24" s="44">
        <v>0</v>
      </c>
      <c r="S24" s="5">
        <v>0</v>
      </c>
      <c r="T24" s="44">
        <v>0</v>
      </c>
      <c r="U24" s="5">
        <v>0</v>
      </c>
      <c r="V24" s="44">
        <v>0</v>
      </c>
      <c r="W24" s="5">
        <f t="shared" si="0"/>
        <v>157</v>
      </c>
      <c r="X24" s="44">
        <f t="shared" si="1"/>
        <v>107.24</v>
      </c>
    </row>
    <row r="25" spans="1:24" x14ac:dyDescent="0.3">
      <c r="A25" s="5">
        <v>20</v>
      </c>
      <c r="B25" s="5" t="s">
        <v>115</v>
      </c>
      <c r="C25" s="5">
        <v>42</v>
      </c>
      <c r="D25" s="44">
        <v>39.81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44">
        <v>0</v>
      </c>
      <c r="O25" s="5">
        <v>0</v>
      </c>
      <c r="P25" s="44">
        <v>0</v>
      </c>
      <c r="Q25" s="5">
        <v>0</v>
      </c>
      <c r="R25" s="44">
        <v>0</v>
      </c>
      <c r="S25" s="5">
        <v>0</v>
      </c>
      <c r="T25" s="44">
        <v>0</v>
      </c>
      <c r="U25" s="5">
        <v>0</v>
      </c>
      <c r="V25" s="44">
        <v>0</v>
      </c>
      <c r="W25" s="5">
        <f t="shared" si="0"/>
        <v>42</v>
      </c>
      <c r="X25" s="44">
        <f t="shared" si="1"/>
        <v>39.81</v>
      </c>
    </row>
    <row r="26" spans="1:24" x14ac:dyDescent="0.3">
      <c r="A26" s="5">
        <v>21</v>
      </c>
      <c r="B26" s="5" t="s">
        <v>116</v>
      </c>
      <c r="C26" s="5">
        <v>153</v>
      </c>
      <c r="D26" s="44">
        <v>183.61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44">
        <v>0</v>
      </c>
      <c r="O26" s="5">
        <v>0</v>
      </c>
      <c r="P26" s="44">
        <v>0</v>
      </c>
      <c r="Q26" s="5">
        <v>1</v>
      </c>
      <c r="R26" s="44">
        <v>0.8</v>
      </c>
      <c r="S26" s="5">
        <v>0</v>
      </c>
      <c r="T26" s="44">
        <v>0</v>
      </c>
      <c r="U26" s="5">
        <v>3</v>
      </c>
      <c r="V26" s="44">
        <v>3.9</v>
      </c>
      <c r="W26" s="5">
        <f t="shared" si="0"/>
        <v>157</v>
      </c>
      <c r="X26" s="44">
        <f t="shared" si="1"/>
        <v>188.31000000000003</v>
      </c>
    </row>
    <row r="27" spans="1:24" x14ac:dyDescent="0.3">
      <c r="A27" s="408">
        <v>22</v>
      </c>
      <c r="B27" s="5" t="s">
        <v>117</v>
      </c>
      <c r="C27" s="5">
        <v>174</v>
      </c>
      <c r="D27" s="44">
        <v>160.76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2</v>
      </c>
      <c r="N27" s="44">
        <v>10.5</v>
      </c>
      <c r="O27" s="5">
        <v>0</v>
      </c>
      <c r="P27" s="44">
        <v>0</v>
      </c>
      <c r="Q27" s="5">
        <v>5</v>
      </c>
      <c r="R27" s="44">
        <v>17.3</v>
      </c>
      <c r="S27" s="5">
        <v>1</v>
      </c>
      <c r="T27" s="44">
        <v>0.61</v>
      </c>
      <c r="U27" s="5">
        <v>6</v>
      </c>
      <c r="V27" s="44">
        <v>11.3</v>
      </c>
      <c r="W27" s="5">
        <f t="shared" si="0"/>
        <v>188</v>
      </c>
      <c r="X27" s="44">
        <f t="shared" si="1"/>
        <v>200.47000000000003</v>
      </c>
    </row>
    <row r="28" spans="1:24" x14ac:dyDescent="0.3">
      <c r="A28" s="5">
        <v>23</v>
      </c>
      <c r="B28" s="5" t="s">
        <v>118</v>
      </c>
      <c r="C28" s="5">
        <v>248</v>
      </c>
      <c r="D28" s="44">
        <v>218.23000000000002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44">
        <v>0</v>
      </c>
      <c r="O28" s="5">
        <v>0</v>
      </c>
      <c r="P28" s="44">
        <v>0</v>
      </c>
      <c r="Q28" s="5">
        <v>17</v>
      </c>
      <c r="R28" s="44">
        <v>16.84</v>
      </c>
      <c r="S28" s="5">
        <v>4</v>
      </c>
      <c r="T28" s="44">
        <v>32.729999999999997</v>
      </c>
      <c r="U28" s="5">
        <v>0</v>
      </c>
      <c r="V28" s="44">
        <v>0</v>
      </c>
      <c r="W28" s="5">
        <f t="shared" si="0"/>
        <v>269</v>
      </c>
      <c r="X28" s="44">
        <f t="shared" si="1"/>
        <v>267.8</v>
      </c>
    </row>
    <row r="29" spans="1:24" x14ac:dyDescent="0.3">
      <c r="A29" s="6" t="s">
        <v>28</v>
      </c>
      <c r="B29" s="6" t="s">
        <v>16</v>
      </c>
      <c r="C29" s="6">
        <f>SUM(C6:C28)</f>
        <v>4134</v>
      </c>
      <c r="D29" s="45">
        <f t="shared" ref="D29:V29" si="2">SUM(D6:D28)</f>
        <v>3784.2899999999995</v>
      </c>
      <c r="E29" s="6">
        <f t="shared" si="2"/>
        <v>0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0</v>
      </c>
      <c r="J29" s="6">
        <f t="shared" si="2"/>
        <v>0</v>
      </c>
      <c r="K29" s="6">
        <f t="shared" si="2"/>
        <v>0</v>
      </c>
      <c r="L29" s="6">
        <f t="shared" si="2"/>
        <v>0</v>
      </c>
      <c r="M29" s="6">
        <f t="shared" si="2"/>
        <v>244</v>
      </c>
      <c r="N29" s="45">
        <f t="shared" si="2"/>
        <v>187.78</v>
      </c>
      <c r="O29" s="6">
        <f t="shared" si="2"/>
        <v>2</v>
      </c>
      <c r="P29" s="45">
        <f t="shared" si="2"/>
        <v>1.2</v>
      </c>
      <c r="Q29" s="6">
        <f t="shared" si="2"/>
        <v>199</v>
      </c>
      <c r="R29" s="45">
        <f t="shared" si="2"/>
        <v>457.1400000000001</v>
      </c>
      <c r="S29" s="6">
        <f t="shared" si="2"/>
        <v>13</v>
      </c>
      <c r="T29" s="45">
        <f t="shared" si="2"/>
        <v>59.73</v>
      </c>
      <c r="U29" s="6">
        <f t="shared" si="2"/>
        <v>35</v>
      </c>
      <c r="V29" s="45">
        <f t="shared" si="2"/>
        <v>137.49</v>
      </c>
      <c r="W29" s="6">
        <f t="shared" si="0"/>
        <v>4627</v>
      </c>
      <c r="X29" s="45">
        <f t="shared" si="1"/>
        <v>4627.6299999999992</v>
      </c>
    </row>
  </sheetData>
  <mergeCells count="16">
    <mergeCell ref="A1:X1"/>
    <mergeCell ref="A2:X2"/>
    <mergeCell ref="A3:X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printOptions gridLines="1"/>
  <pageMargins left="0.75" right="0.25" top="0.75" bottom="0.75" header="0.3" footer="0.3"/>
  <pageSetup paperSize="9" scale="9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V31"/>
  <sheetViews>
    <sheetView workbookViewId="0">
      <selection activeCell="AB9" sqref="AB9"/>
    </sheetView>
  </sheetViews>
  <sheetFormatPr defaultRowHeight="14.4" x14ac:dyDescent="0.3"/>
  <cols>
    <col min="1" max="1" width="7.33203125" bestFit="1" customWidth="1"/>
    <col min="2" max="2" width="7.88671875" customWidth="1"/>
    <col min="3" max="3" width="6.33203125" customWidth="1"/>
    <col min="4" max="4" width="8.5546875" style="46" bestFit="1" customWidth="1"/>
    <col min="5" max="5" width="5.33203125" customWidth="1"/>
    <col min="6" max="6" width="7.5546875" style="46" bestFit="1" customWidth="1"/>
    <col min="7" max="7" width="5.6640625" customWidth="1"/>
    <col min="8" max="8" width="8.5546875" style="46" bestFit="1" customWidth="1"/>
    <col min="9" max="9" width="5.44140625" customWidth="1"/>
    <col min="10" max="10" width="7.5546875" style="46" bestFit="1" customWidth="1"/>
    <col min="11" max="11" width="4.109375" bestFit="1" customWidth="1"/>
    <col min="12" max="12" width="7.5546875" style="46" bestFit="1" customWidth="1"/>
    <col min="13" max="13" width="4.109375" bestFit="1" customWidth="1"/>
    <col min="14" max="14" width="7.5546875" style="46" bestFit="1" customWidth="1"/>
    <col min="15" max="15" width="4.88671875" customWidth="1"/>
    <col min="16" max="16" width="5.5546875" style="46" bestFit="1" customWidth="1"/>
    <col min="17" max="17" width="4.109375" bestFit="1" customWidth="1"/>
    <col min="18" max="18" width="5.109375" style="46" bestFit="1" customWidth="1"/>
    <col min="19" max="19" width="4.6640625" customWidth="1"/>
    <col min="20" max="20" width="7.5546875" style="46" bestFit="1" customWidth="1"/>
    <col min="21" max="21" width="6.44140625" customWidth="1"/>
    <col min="22" max="22" width="9" style="46" bestFit="1" customWidth="1"/>
  </cols>
  <sheetData>
    <row r="1" spans="1:22" s="135" customFormat="1" ht="21.75" customHeight="1" x14ac:dyDescent="0.4">
      <c r="A1" s="583">
        <v>30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5"/>
    </row>
    <row r="2" spans="1:22" s="265" customFormat="1" ht="45.6" customHeight="1" x14ac:dyDescent="0.45">
      <c r="A2" s="577" t="s">
        <v>731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11"/>
    </row>
    <row r="3" spans="1:22" ht="15.7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7"/>
    </row>
    <row r="4" spans="1:22" s="16" customFormat="1" ht="28.5" customHeight="1" x14ac:dyDescent="0.3">
      <c r="A4" s="699" t="s">
        <v>0</v>
      </c>
      <c r="B4" s="699" t="s">
        <v>1</v>
      </c>
      <c r="C4" s="699" t="s">
        <v>220</v>
      </c>
      <c r="D4" s="699"/>
      <c r="E4" s="699" t="s">
        <v>221</v>
      </c>
      <c r="F4" s="699"/>
      <c r="G4" s="699" t="s">
        <v>222</v>
      </c>
      <c r="H4" s="699"/>
      <c r="I4" s="699" t="s">
        <v>223</v>
      </c>
      <c r="J4" s="699"/>
      <c r="K4" s="699" t="s">
        <v>224</v>
      </c>
      <c r="L4" s="699"/>
      <c r="M4" s="699" t="s">
        <v>225</v>
      </c>
      <c r="N4" s="699"/>
      <c r="O4" s="699" t="s">
        <v>226</v>
      </c>
      <c r="P4" s="699"/>
      <c r="Q4" s="699" t="s">
        <v>227</v>
      </c>
      <c r="R4" s="699"/>
      <c r="S4" s="699" t="s">
        <v>35</v>
      </c>
      <c r="T4" s="699"/>
      <c r="U4" s="699" t="s">
        <v>228</v>
      </c>
      <c r="V4" s="699"/>
    </row>
    <row r="5" spans="1:22" x14ac:dyDescent="0.3">
      <c r="A5" s="699"/>
      <c r="B5" s="699"/>
      <c r="C5" s="352" t="s">
        <v>180</v>
      </c>
      <c r="D5" s="351" t="s">
        <v>209</v>
      </c>
      <c r="E5" s="352" t="s">
        <v>180</v>
      </c>
      <c r="F5" s="351" t="s">
        <v>209</v>
      </c>
      <c r="G5" s="352" t="s">
        <v>180</v>
      </c>
      <c r="H5" s="351" t="s">
        <v>209</v>
      </c>
      <c r="I5" s="352" t="s">
        <v>180</v>
      </c>
      <c r="J5" s="351" t="s">
        <v>209</v>
      </c>
      <c r="K5" s="352" t="s">
        <v>180</v>
      </c>
      <c r="L5" s="351" t="s">
        <v>209</v>
      </c>
      <c r="M5" s="352" t="s">
        <v>180</v>
      </c>
      <c r="N5" s="351" t="s">
        <v>209</v>
      </c>
      <c r="O5" s="352" t="s">
        <v>180</v>
      </c>
      <c r="P5" s="351" t="s">
        <v>209</v>
      </c>
      <c r="Q5" s="352" t="s">
        <v>180</v>
      </c>
      <c r="R5" s="351" t="s">
        <v>209</v>
      </c>
      <c r="S5" s="352" t="s">
        <v>180</v>
      </c>
      <c r="T5" s="351" t="s">
        <v>209</v>
      </c>
      <c r="U5" s="352" t="s">
        <v>180</v>
      </c>
      <c r="V5" s="351" t="s">
        <v>209</v>
      </c>
    </row>
    <row r="6" spans="1:22" x14ac:dyDescent="0.3">
      <c r="A6" s="307">
        <v>1</v>
      </c>
      <c r="B6" s="307" t="s">
        <v>3</v>
      </c>
      <c r="C6" s="307">
        <v>46</v>
      </c>
      <c r="D6" s="308">
        <v>716.1</v>
      </c>
      <c r="E6" s="307">
        <v>9</v>
      </c>
      <c r="F6" s="308">
        <v>333.89</v>
      </c>
      <c r="G6" s="307">
        <v>14</v>
      </c>
      <c r="H6" s="308">
        <v>350.25</v>
      </c>
      <c r="I6" s="307">
        <v>8</v>
      </c>
      <c r="J6" s="308">
        <v>298.22000000000003</v>
      </c>
      <c r="K6" s="307">
        <v>2</v>
      </c>
      <c r="L6" s="308">
        <v>25.21</v>
      </c>
      <c r="M6" s="307">
        <v>1</v>
      </c>
      <c r="N6" s="308">
        <v>50.21</v>
      </c>
      <c r="O6" s="307">
        <v>0</v>
      </c>
      <c r="P6" s="308">
        <v>0</v>
      </c>
      <c r="Q6" s="307">
        <v>0</v>
      </c>
      <c r="R6" s="308">
        <v>0</v>
      </c>
      <c r="S6" s="307">
        <v>0</v>
      </c>
      <c r="T6" s="308">
        <v>0</v>
      </c>
      <c r="U6" s="95">
        <f t="shared" ref="U6:V10" si="0">C6+E6+G6+I6+K6+M6+O6+Q6+S6</f>
        <v>80</v>
      </c>
      <c r="V6" s="95">
        <f t="shared" si="0"/>
        <v>1773.88</v>
      </c>
    </row>
    <row r="7" spans="1:22" x14ac:dyDescent="0.3">
      <c r="A7" s="307">
        <v>2</v>
      </c>
      <c r="B7" s="307" t="s">
        <v>4</v>
      </c>
      <c r="C7" s="307">
        <v>144</v>
      </c>
      <c r="D7" s="308">
        <v>67.52</v>
      </c>
      <c r="E7" s="307">
        <v>0</v>
      </c>
      <c r="F7" s="308">
        <v>0</v>
      </c>
      <c r="G7" s="307">
        <v>49</v>
      </c>
      <c r="H7" s="308">
        <v>32</v>
      </c>
      <c r="I7" s="307">
        <v>0</v>
      </c>
      <c r="J7" s="308">
        <v>0</v>
      </c>
      <c r="K7" s="307">
        <v>0</v>
      </c>
      <c r="L7" s="308">
        <v>0</v>
      </c>
      <c r="M7" s="307">
        <v>3</v>
      </c>
      <c r="N7" s="308">
        <v>550</v>
      </c>
      <c r="O7" s="307">
        <v>0</v>
      </c>
      <c r="P7" s="308">
        <v>0</v>
      </c>
      <c r="Q7" s="307">
        <v>0</v>
      </c>
      <c r="R7" s="308">
        <v>0</v>
      </c>
      <c r="S7" s="307">
        <v>0</v>
      </c>
      <c r="T7" s="308">
        <v>0</v>
      </c>
      <c r="U7" s="95">
        <f t="shared" si="0"/>
        <v>196</v>
      </c>
      <c r="V7" s="95">
        <f t="shared" si="0"/>
        <v>649.52</v>
      </c>
    </row>
    <row r="8" spans="1:22" x14ac:dyDescent="0.3">
      <c r="A8" s="307">
        <v>3</v>
      </c>
      <c r="B8" s="307" t="s">
        <v>5</v>
      </c>
      <c r="C8" s="307">
        <v>109</v>
      </c>
      <c r="D8" s="308">
        <v>94</v>
      </c>
      <c r="E8" s="307">
        <v>17</v>
      </c>
      <c r="F8" s="308">
        <v>95.67</v>
      </c>
      <c r="G8" s="307">
        <v>11</v>
      </c>
      <c r="H8" s="308">
        <v>209</v>
      </c>
      <c r="I8" s="307">
        <v>10</v>
      </c>
      <c r="J8" s="308">
        <v>227</v>
      </c>
      <c r="K8" s="307">
        <v>0</v>
      </c>
      <c r="L8" s="308">
        <v>0</v>
      </c>
      <c r="M8" s="307">
        <v>1</v>
      </c>
      <c r="N8" s="308">
        <v>957</v>
      </c>
      <c r="O8" s="307">
        <v>0</v>
      </c>
      <c r="P8" s="308">
        <v>0</v>
      </c>
      <c r="Q8" s="307">
        <v>0</v>
      </c>
      <c r="R8" s="308">
        <v>0</v>
      </c>
      <c r="S8" s="307">
        <v>17</v>
      </c>
      <c r="T8" s="308">
        <v>276</v>
      </c>
      <c r="U8" s="95">
        <f t="shared" si="0"/>
        <v>165</v>
      </c>
      <c r="V8" s="95">
        <f t="shared" si="0"/>
        <v>1858.67</v>
      </c>
    </row>
    <row r="9" spans="1:22" x14ac:dyDescent="0.3">
      <c r="A9" s="307">
        <v>4</v>
      </c>
      <c r="B9" s="307" t="s">
        <v>6</v>
      </c>
      <c r="C9" s="2">
        <v>470</v>
      </c>
      <c r="D9" s="2">
        <v>1413.69</v>
      </c>
      <c r="E9" s="2">
        <v>0</v>
      </c>
      <c r="F9" s="2">
        <v>0</v>
      </c>
      <c r="G9" s="2">
        <v>56</v>
      </c>
      <c r="H9" s="2">
        <v>745.3</v>
      </c>
      <c r="I9" s="2">
        <v>0</v>
      </c>
      <c r="J9" s="2">
        <v>0</v>
      </c>
      <c r="K9" s="2">
        <v>5</v>
      </c>
      <c r="L9" s="2">
        <v>138.88</v>
      </c>
      <c r="M9" s="2">
        <v>0</v>
      </c>
      <c r="N9" s="2">
        <v>0</v>
      </c>
      <c r="O9" s="2">
        <v>1</v>
      </c>
      <c r="P9" s="2">
        <v>7.5</v>
      </c>
      <c r="Q9" s="2">
        <v>0</v>
      </c>
      <c r="R9" s="2">
        <v>0</v>
      </c>
      <c r="S9" s="2">
        <v>39</v>
      </c>
      <c r="T9" s="2">
        <v>161.97999999999999</v>
      </c>
      <c r="U9" s="95">
        <f t="shared" si="0"/>
        <v>571</v>
      </c>
      <c r="V9" s="95">
        <f t="shared" si="0"/>
        <v>2467.35</v>
      </c>
    </row>
    <row r="10" spans="1:22" x14ac:dyDescent="0.3">
      <c r="A10" s="307">
        <v>5</v>
      </c>
      <c r="B10" s="307" t="s">
        <v>7</v>
      </c>
      <c r="C10" s="307">
        <v>443</v>
      </c>
      <c r="D10" s="308">
        <v>799.83</v>
      </c>
      <c r="E10" s="307">
        <v>0</v>
      </c>
      <c r="F10" s="308">
        <v>0</v>
      </c>
      <c r="G10" s="307">
        <v>30</v>
      </c>
      <c r="H10" s="308">
        <v>397.96</v>
      </c>
      <c r="I10" s="307">
        <v>0</v>
      </c>
      <c r="J10" s="308">
        <v>0</v>
      </c>
      <c r="K10" s="307">
        <v>0</v>
      </c>
      <c r="L10" s="308">
        <v>0</v>
      </c>
      <c r="M10" s="307">
        <v>0</v>
      </c>
      <c r="N10" s="308">
        <v>0</v>
      </c>
      <c r="O10" s="307">
        <v>63</v>
      </c>
      <c r="P10" s="308">
        <v>60.75</v>
      </c>
      <c r="Q10" s="307">
        <v>0</v>
      </c>
      <c r="R10" s="308">
        <v>0</v>
      </c>
      <c r="S10" s="307">
        <v>2</v>
      </c>
      <c r="T10" s="308">
        <v>10.19</v>
      </c>
      <c r="U10" s="95">
        <f t="shared" si="0"/>
        <v>538</v>
      </c>
      <c r="V10" s="95">
        <f t="shared" si="0"/>
        <v>1268.73</v>
      </c>
    </row>
    <row r="11" spans="1:22" x14ac:dyDescent="0.3">
      <c r="A11" s="307">
        <v>6</v>
      </c>
      <c r="B11" s="307" t="s">
        <v>8</v>
      </c>
      <c r="C11" s="307">
        <v>128</v>
      </c>
      <c r="D11" s="308">
        <v>279.2</v>
      </c>
      <c r="E11" s="307">
        <v>7</v>
      </c>
      <c r="F11" s="308">
        <v>79.8</v>
      </c>
      <c r="G11" s="307">
        <v>48</v>
      </c>
      <c r="H11" s="308">
        <v>443.13</v>
      </c>
      <c r="I11" s="307">
        <v>0</v>
      </c>
      <c r="J11" s="308">
        <v>0</v>
      </c>
      <c r="K11" s="307">
        <v>16</v>
      </c>
      <c r="L11" s="308">
        <v>293.05</v>
      </c>
      <c r="M11" s="307">
        <v>0</v>
      </c>
      <c r="N11" s="308">
        <v>0</v>
      </c>
      <c r="O11" s="307">
        <v>0</v>
      </c>
      <c r="P11" s="308">
        <v>0</v>
      </c>
      <c r="Q11" s="307">
        <v>0</v>
      </c>
      <c r="R11" s="308">
        <v>0</v>
      </c>
      <c r="S11" s="307">
        <v>0</v>
      </c>
      <c r="T11" s="308">
        <v>0</v>
      </c>
      <c r="U11" s="95">
        <f t="shared" ref="U11:U31" si="1">C11+E11+G11+I11+K11+M11+O11+Q11+S11</f>
        <v>199</v>
      </c>
      <c r="V11" s="98">
        <f t="shared" ref="V11:V31" si="2">D11+F11+H11+J11+L11+N11+P11+R11+T11</f>
        <v>1095.18</v>
      </c>
    </row>
    <row r="12" spans="1:22" x14ac:dyDescent="0.3">
      <c r="A12" s="307">
        <v>7</v>
      </c>
      <c r="B12" s="307" t="s">
        <v>9</v>
      </c>
      <c r="C12" s="307">
        <v>30</v>
      </c>
      <c r="D12" s="308">
        <v>64.45</v>
      </c>
      <c r="E12" s="307">
        <v>6</v>
      </c>
      <c r="F12" s="308">
        <v>57</v>
      </c>
      <c r="G12" s="307">
        <v>0</v>
      </c>
      <c r="H12" s="308">
        <v>0</v>
      </c>
      <c r="I12" s="307">
        <v>0</v>
      </c>
      <c r="J12" s="308">
        <v>0</v>
      </c>
      <c r="K12" s="307">
        <v>0</v>
      </c>
      <c r="L12" s="308">
        <v>0</v>
      </c>
      <c r="M12" s="307">
        <v>0</v>
      </c>
      <c r="N12" s="308">
        <v>0</v>
      </c>
      <c r="O12" s="307">
        <v>0</v>
      </c>
      <c r="P12" s="308">
        <v>0</v>
      </c>
      <c r="Q12" s="307">
        <v>0</v>
      </c>
      <c r="R12" s="308">
        <v>0</v>
      </c>
      <c r="S12" s="307">
        <v>0</v>
      </c>
      <c r="T12" s="308">
        <v>0</v>
      </c>
      <c r="U12" s="95">
        <f t="shared" si="1"/>
        <v>36</v>
      </c>
      <c r="V12" s="98">
        <f t="shared" si="2"/>
        <v>121.45</v>
      </c>
    </row>
    <row r="13" spans="1:22" x14ac:dyDescent="0.3">
      <c r="A13" s="307">
        <v>8</v>
      </c>
      <c r="B13" s="307" t="s">
        <v>10</v>
      </c>
      <c r="C13" s="307">
        <v>63</v>
      </c>
      <c r="D13" s="308">
        <v>224.13</v>
      </c>
      <c r="E13" s="307">
        <v>53</v>
      </c>
      <c r="F13" s="308">
        <v>136.97</v>
      </c>
      <c r="G13" s="307">
        <v>5</v>
      </c>
      <c r="H13" s="308">
        <v>90</v>
      </c>
      <c r="I13" s="307">
        <v>1</v>
      </c>
      <c r="J13" s="308">
        <v>5</v>
      </c>
      <c r="K13" s="307">
        <v>0</v>
      </c>
      <c r="L13" s="308">
        <v>0</v>
      </c>
      <c r="M13" s="307">
        <v>0</v>
      </c>
      <c r="N13" s="308">
        <v>0</v>
      </c>
      <c r="O13" s="307">
        <v>0</v>
      </c>
      <c r="P13" s="308">
        <v>0</v>
      </c>
      <c r="Q13" s="307">
        <v>0</v>
      </c>
      <c r="R13" s="308">
        <v>0</v>
      </c>
      <c r="S13" s="307">
        <v>0</v>
      </c>
      <c r="T13" s="308">
        <v>0</v>
      </c>
      <c r="U13" s="95">
        <f t="shared" si="1"/>
        <v>122</v>
      </c>
      <c r="V13" s="98">
        <f t="shared" si="2"/>
        <v>456.1</v>
      </c>
    </row>
    <row r="14" spans="1:22" x14ac:dyDescent="0.3">
      <c r="A14" s="307">
        <v>9</v>
      </c>
      <c r="B14" s="307" t="s">
        <v>11</v>
      </c>
      <c r="C14" s="307">
        <v>48</v>
      </c>
      <c r="D14" s="308">
        <v>18.64</v>
      </c>
      <c r="E14" s="307">
        <v>5</v>
      </c>
      <c r="F14" s="308">
        <v>31.25</v>
      </c>
      <c r="G14" s="307">
        <v>6</v>
      </c>
      <c r="H14" s="308">
        <v>16.48</v>
      </c>
      <c r="I14" s="307">
        <v>0</v>
      </c>
      <c r="J14" s="308">
        <v>0</v>
      </c>
      <c r="K14" s="307">
        <v>0</v>
      </c>
      <c r="L14" s="308">
        <v>0</v>
      </c>
      <c r="M14" s="307">
        <v>0</v>
      </c>
      <c r="N14" s="308">
        <v>0</v>
      </c>
      <c r="O14" s="307">
        <v>1</v>
      </c>
      <c r="P14" s="308">
        <v>9.5</v>
      </c>
      <c r="Q14" s="307">
        <v>0</v>
      </c>
      <c r="R14" s="308">
        <v>0</v>
      </c>
      <c r="S14" s="307">
        <v>0</v>
      </c>
      <c r="T14" s="308">
        <v>0</v>
      </c>
      <c r="U14" s="95">
        <f t="shared" si="1"/>
        <v>60</v>
      </c>
      <c r="V14" s="98">
        <f t="shared" si="2"/>
        <v>75.87</v>
      </c>
    </row>
    <row r="15" spans="1:22" x14ac:dyDescent="0.3">
      <c r="A15" s="307">
        <v>10</v>
      </c>
      <c r="B15" s="307" t="s">
        <v>12</v>
      </c>
      <c r="C15" s="307">
        <v>987</v>
      </c>
      <c r="D15" s="308">
        <v>2655.68</v>
      </c>
      <c r="E15" s="307">
        <v>654</v>
      </c>
      <c r="F15" s="308">
        <v>1770.45</v>
      </c>
      <c r="G15" s="307">
        <v>279</v>
      </c>
      <c r="H15" s="308">
        <v>5363.98</v>
      </c>
      <c r="I15" s="307">
        <v>180</v>
      </c>
      <c r="J15" s="308">
        <v>3547.59</v>
      </c>
      <c r="K15" s="307">
        <v>10</v>
      </c>
      <c r="L15" s="308">
        <v>1849.49</v>
      </c>
      <c r="M15" s="307">
        <v>7</v>
      </c>
      <c r="N15" s="308">
        <v>1232.99</v>
      </c>
      <c r="O15" s="307">
        <v>0</v>
      </c>
      <c r="P15" s="308">
        <v>0</v>
      </c>
      <c r="Q15" s="307">
        <v>0</v>
      </c>
      <c r="R15" s="308">
        <v>0</v>
      </c>
      <c r="S15" s="307">
        <v>46</v>
      </c>
      <c r="T15" s="308">
        <v>21.71</v>
      </c>
      <c r="U15" s="95">
        <f t="shared" si="1"/>
        <v>2163</v>
      </c>
      <c r="V15" s="98">
        <f t="shared" si="2"/>
        <v>16441.89</v>
      </c>
    </row>
    <row r="16" spans="1:22" x14ac:dyDescent="0.3">
      <c r="A16" s="307">
        <v>11</v>
      </c>
      <c r="B16" s="307" t="s">
        <v>13</v>
      </c>
      <c r="C16" s="307">
        <v>0</v>
      </c>
      <c r="D16" s="308">
        <v>0</v>
      </c>
      <c r="E16" s="307">
        <v>0</v>
      </c>
      <c r="F16" s="308">
        <v>0</v>
      </c>
      <c r="G16" s="307">
        <v>0</v>
      </c>
      <c r="H16" s="308">
        <v>0</v>
      </c>
      <c r="I16" s="307">
        <v>0</v>
      </c>
      <c r="J16" s="308">
        <v>0</v>
      </c>
      <c r="K16" s="307">
        <v>0</v>
      </c>
      <c r="L16" s="308">
        <v>0</v>
      </c>
      <c r="M16" s="307">
        <v>0</v>
      </c>
      <c r="N16" s="308">
        <v>0</v>
      </c>
      <c r="O16" s="307">
        <v>0</v>
      </c>
      <c r="P16" s="308">
        <v>0</v>
      </c>
      <c r="Q16" s="307">
        <v>0</v>
      </c>
      <c r="R16" s="308">
        <v>0</v>
      </c>
      <c r="S16" s="307">
        <v>173</v>
      </c>
      <c r="T16" s="308">
        <v>181.75</v>
      </c>
      <c r="U16" s="95">
        <f t="shared" si="1"/>
        <v>173</v>
      </c>
      <c r="V16" s="98">
        <f t="shared" si="2"/>
        <v>181.75</v>
      </c>
    </row>
    <row r="17" spans="1:22" x14ac:dyDescent="0.3">
      <c r="A17" s="307">
        <v>12</v>
      </c>
      <c r="B17" s="307" t="s">
        <v>14</v>
      </c>
      <c r="C17" s="307">
        <v>25</v>
      </c>
      <c r="D17" s="308">
        <v>41.11</v>
      </c>
      <c r="E17" s="307">
        <v>2</v>
      </c>
      <c r="F17" s="308">
        <v>6.53</v>
      </c>
      <c r="G17" s="307">
        <v>4</v>
      </c>
      <c r="H17" s="308">
        <v>44.99</v>
      </c>
      <c r="I17" s="307">
        <v>1</v>
      </c>
      <c r="J17" s="308">
        <v>4.4800000000000004</v>
      </c>
      <c r="K17" s="307">
        <v>0</v>
      </c>
      <c r="L17" s="308">
        <v>0</v>
      </c>
      <c r="M17" s="307">
        <v>0</v>
      </c>
      <c r="N17" s="308">
        <v>0</v>
      </c>
      <c r="O17" s="307">
        <v>0</v>
      </c>
      <c r="P17" s="308">
        <v>0</v>
      </c>
      <c r="Q17" s="307">
        <v>0</v>
      </c>
      <c r="R17" s="308">
        <v>0</v>
      </c>
      <c r="S17" s="307">
        <v>0</v>
      </c>
      <c r="T17" s="308">
        <v>0</v>
      </c>
      <c r="U17" s="95">
        <f t="shared" si="1"/>
        <v>32</v>
      </c>
      <c r="V17" s="98">
        <f t="shared" si="2"/>
        <v>97.11</v>
      </c>
    </row>
    <row r="18" spans="1:22" x14ac:dyDescent="0.3">
      <c r="A18" s="321" t="s">
        <v>15</v>
      </c>
      <c r="B18" s="321" t="s">
        <v>16</v>
      </c>
      <c r="C18" s="321">
        <f>SUM(C6:C17)</f>
        <v>2493</v>
      </c>
      <c r="D18" s="186">
        <f t="shared" ref="D18:T18" si="3">SUM(D6:D17)</f>
        <v>6374.3499999999995</v>
      </c>
      <c r="E18" s="321">
        <f t="shared" si="3"/>
        <v>753</v>
      </c>
      <c r="F18" s="186">
        <f t="shared" si="3"/>
        <v>2511.5600000000004</v>
      </c>
      <c r="G18" s="321">
        <f t="shared" si="3"/>
        <v>502</v>
      </c>
      <c r="H18" s="186">
        <f t="shared" si="3"/>
        <v>7693.0899999999992</v>
      </c>
      <c r="I18" s="321">
        <f t="shared" si="3"/>
        <v>200</v>
      </c>
      <c r="J18" s="186">
        <f t="shared" si="3"/>
        <v>4082.2900000000004</v>
      </c>
      <c r="K18" s="321">
        <f t="shared" si="3"/>
        <v>33</v>
      </c>
      <c r="L18" s="186">
        <f t="shared" si="3"/>
        <v>2306.63</v>
      </c>
      <c r="M18" s="321">
        <f t="shared" si="3"/>
        <v>12</v>
      </c>
      <c r="N18" s="186">
        <f t="shared" si="3"/>
        <v>2790.2</v>
      </c>
      <c r="O18" s="321">
        <f t="shared" si="3"/>
        <v>65</v>
      </c>
      <c r="P18" s="186">
        <f t="shared" si="3"/>
        <v>77.75</v>
      </c>
      <c r="Q18" s="321">
        <f t="shared" si="3"/>
        <v>0</v>
      </c>
      <c r="R18" s="186">
        <f t="shared" si="3"/>
        <v>0</v>
      </c>
      <c r="S18" s="321">
        <f t="shared" si="3"/>
        <v>277</v>
      </c>
      <c r="T18" s="186">
        <f t="shared" si="3"/>
        <v>651.63</v>
      </c>
      <c r="U18" s="138">
        <f t="shared" si="1"/>
        <v>4335</v>
      </c>
      <c r="V18" s="197">
        <f t="shared" si="2"/>
        <v>26487.500000000004</v>
      </c>
    </row>
    <row r="19" spans="1:22" x14ac:dyDescent="0.3">
      <c r="A19" s="307">
        <v>1</v>
      </c>
      <c r="B19" s="307" t="s">
        <v>17</v>
      </c>
      <c r="C19" s="307">
        <v>0</v>
      </c>
      <c r="D19" s="308">
        <v>0</v>
      </c>
      <c r="E19" s="307">
        <v>0</v>
      </c>
      <c r="F19" s="308">
        <v>0</v>
      </c>
      <c r="G19" s="307">
        <v>0</v>
      </c>
      <c r="H19" s="308">
        <v>0</v>
      </c>
      <c r="I19" s="307">
        <v>0</v>
      </c>
      <c r="J19" s="308">
        <v>0</v>
      </c>
      <c r="K19" s="307">
        <v>2</v>
      </c>
      <c r="L19" s="308">
        <v>72.48</v>
      </c>
      <c r="M19" s="307">
        <v>0</v>
      </c>
      <c r="N19" s="308">
        <v>0</v>
      </c>
      <c r="O19" s="307">
        <v>0</v>
      </c>
      <c r="P19" s="308">
        <v>0</v>
      </c>
      <c r="Q19" s="307">
        <v>0</v>
      </c>
      <c r="R19" s="308">
        <v>0</v>
      </c>
      <c r="S19" s="307">
        <v>0</v>
      </c>
      <c r="T19" s="308">
        <v>0</v>
      </c>
      <c r="U19" s="95">
        <f t="shared" si="1"/>
        <v>2</v>
      </c>
      <c r="V19" s="98">
        <f t="shared" si="2"/>
        <v>72.48</v>
      </c>
    </row>
    <row r="20" spans="1:22" x14ac:dyDescent="0.3">
      <c r="A20" s="307">
        <v>2</v>
      </c>
      <c r="B20" s="307" t="s">
        <v>34</v>
      </c>
      <c r="C20" s="307">
        <v>0</v>
      </c>
      <c r="D20" s="308">
        <v>0</v>
      </c>
      <c r="E20" s="307">
        <v>0</v>
      </c>
      <c r="F20" s="308">
        <v>0</v>
      </c>
      <c r="G20" s="307">
        <v>0</v>
      </c>
      <c r="H20" s="308">
        <v>0</v>
      </c>
      <c r="I20" s="307">
        <v>0</v>
      </c>
      <c r="J20" s="308">
        <v>0</v>
      </c>
      <c r="K20" s="307">
        <v>0</v>
      </c>
      <c r="L20" s="308">
        <v>0</v>
      </c>
      <c r="M20" s="307">
        <v>0</v>
      </c>
      <c r="N20" s="308">
        <v>0</v>
      </c>
      <c r="O20" s="307">
        <v>0</v>
      </c>
      <c r="P20" s="308">
        <v>0</v>
      </c>
      <c r="Q20" s="307">
        <v>0</v>
      </c>
      <c r="R20" s="308">
        <v>0</v>
      </c>
      <c r="S20" s="307">
        <v>0</v>
      </c>
      <c r="T20" s="308">
        <v>0</v>
      </c>
      <c r="U20" s="95">
        <f t="shared" si="1"/>
        <v>0</v>
      </c>
      <c r="V20" s="98">
        <f t="shared" si="2"/>
        <v>0</v>
      </c>
    </row>
    <row r="21" spans="1:22" x14ac:dyDescent="0.3">
      <c r="A21" s="307">
        <v>3</v>
      </c>
      <c r="B21" s="307" t="s">
        <v>18</v>
      </c>
      <c r="C21" s="307">
        <v>14</v>
      </c>
      <c r="D21" s="308">
        <v>9.76</v>
      </c>
      <c r="E21" s="307">
        <v>0</v>
      </c>
      <c r="F21" s="308">
        <v>0</v>
      </c>
      <c r="G21" s="307">
        <v>5</v>
      </c>
      <c r="H21" s="308">
        <v>25.17</v>
      </c>
      <c r="I21" s="307">
        <v>1</v>
      </c>
      <c r="J21" s="308">
        <v>170</v>
      </c>
      <c r="K21" s="307">
        <v>0</v>
      </c>
      <c r="L21" s="308">
        <v>0</v>
      </c>
      <c r="M21" s="307">
        <v>0</v>
      </c>
      <c r="N21" s="308">
        <v>0</v>
      </c>
      <c r="O21" s="307">
        <v>0</v>
      </c>
      <c r="P21" s="308">
        <v>0</v>
      </c>
      <c r="Q21" s="307">
        <v>0</v>
      </c>
      <c r="R21" s="308">
        <v>0</v>
      </c>
      <c r="S21" s="307">
        <v>0</v>
      </c>
      <c r="T21" s="308">
        <v>0</v>
      </c>
      <c r="U21" s="95">
        <f t="shared" si="1"/>
        <v>20</v>
      </c>
      <c r="V21" s="98">
        <f t="shared" si="2"/>
        <v>204.93</v>
      </c>
    </row>
    <row r="22" spans="1:22" x14ac:dyDescent="0.3">
      <c r="A22" s="307">
        <v>4</v>
      </c>
      <c r="B22" s="307" t="s">
        <v>19</v>
      </c>
      <c r="C22" s="307">
        <v>0</v>
      </c>
      <c r="D22" s="308">
        <v>0</v>
      </c>
      <c r="E22" s="307">
        <v>0</v>
      </c>
      <c r="F22" s="308">
        <v>0</v>
      </c>
      <c r="G22" s="307">
        <v>0</v>
      </c>
      <c r="H22" s="308">
        <v>0</v>
      </c>
      <c r="I22" s="307">
        <v>0</v>
      </c>
      <c r="J22" s="308">
        <v>0</v>
      </c>
      <c r="K22" s="307">
        <v>0</v>
      </c>
      <c r="L22" s="308">
        <v>0</v>
      </c>
      <c r="M22" s="307">
        <v>0</v>
      </c>
      <c r="N22" s="308">
        <v>0</v>
      </c>
      <c r="O22" s="307">
        <v>0</v>
      </c>
      <c r="P22" s="308">
        <v>0</v>
      </c>
      <c r="Q22" s="307">
        <v>0</v>
      </c>
      <c r="R22" s="308">
        <v>0</v>
      </c>
      <c r="S22" s="307">
        <v>5</v>
      </c>
      <c r="T22" s="308">
        <v>56.1</v>
      </c>
      <c r="U22" s="95">
        <f t="shared" si="1"/>
        <v>5</v>
      </c>
      <c r="V22" s="98">
        <f t="shared" si="2"/>
        <v>56.1</v>
      </c>
    </row>
    <row r="23" spans="1:22" x14ac:dyDescent="0.3">
      <c r="A23" s="307">
        <v>5</v>
      </c>
      <c r="B23" s="307" t="s">
        <v>20</v>
      </c>
      <c r="C23" s="307">
        <v>50</v>
      </c>
      <c r="D23" s="308">
        <v>110.49</v>
      </c>
      <c r="E23" s="307">
        <v>1</v>
      </c>
      <c r="F23" s="308">
        <v>13.34</v>
      </c>
      <c r="G23" s="307">
        <v>0</v>
      </c>
      <c r="H23" s="308">
        <v>0</v>
      </c>
      <c r="I23" s="307">
        <v>0</v>
      </c>
      <c r="J23" s="308">
        <v>0</v>
      </c>
      <c r="K23" s="307">
        <v>1</v>
      </c>
      <c r="L23" s="308">
        <v>6</v>
      </c>
      <c r="M23" s="307">
        <v>0</v>
      </c>
      <c r="N23" s="308">
        <v>0</v>
      </c>
      <c r="O23" s="307">
        <v>0</v>
      </c>
      <c r="P23" s="308">
        <v>0</v>
      </c>
      <c r="Q23" s="307">
        <v>0</v>
      </c>
      <c r="R23" s="308">
        <v>0</v>
      </c>
      <c r="S23" s="307">
        <v>0</v>
      </c>
      <c r="T23" s="308">
        <v>0</v>
      </c>
      <c r="U23" s="95">
        <f t="shared" si="1"/>
        <v>52</v>
      </c>
      <c r="V23" s="98">
        <f t="shared" si="2"/>
        <v>129.82999999999998</v>
      </c>
    </row>
    <row r="24" spans="1:22" x14ac:dyDescent="0.3">
      <c r="A24" s="307">
        <v>6</v>
      </c>
      <c r="B24" s="307" t="s">
        <v>21</v>
      </c>
      <c r="C24" s="307">
        <v>130</v>
      </c>
      <c r="D24" s="308">
        <v>1814.07</v>
      </c>
      <c r="E24" s="307">
        <v>0</v>
      </c>
      <c r="F24" s="308">
        <v>0</v>
      </c>
      <c r="G24" s="307">
        <v>43</v>
      </c>
      <c r="H24" s="308">
        <v>968.91</v>
      </c>
      <c r="I24" s="307">
        <v>0</v>
      </c>
      <c r="J24" s="308">
        <v>0</v>
      </c>
      <c r="K24" s="307">
        <v>5</v>
      </c>
      <c r="L24" s="308">
        <v>115.8</v>
      </c>
      <c r="M24" s="307">
        <v>0</v>
      </c>
      <c r="N24" s="308">
        <v>0</v>
      </c>
      <c r="O24" s="307">
        <v>0</v>
      </c>
      <c r="P24" s="308">
        <v>0</v>
      </c>
      <c r="Q24" s="307">
        <v>0</v>
      </c>
      <c r="R24" s="308">
        <v>0</v>
      </c>
      <c r="S24" s="307">
        <v>0</v>
      </c>
      <c r="T24" s="308">
        <v>0</v>
      </c>
      <c r="U24" s="95">
        <f t="shared" si="1"/>
        <v>178</v>
      </c>
      <c r="V24" s="98">
        <f t="shared" si="2"/>
        <v>2898.78</v>
      </c>
    </row>
    <row r="25" spans="1:22" x14ac:dyDescent="0.3">
      <c r="A25" s="307">
        <v>7</v>
      </c>
      <c r="B25" s="307" t="s">
        <v>22</v>
      </c>
      <c r="C25" s="307">
        <v>2474</v>
      </c>
      <c r="D25" s="308">
        <v>1389.25</v>
      </c>
      <c r="E25" s="307">
        <v>0</v>
      </c>
      <c r="F25" s="308">
        <v>0</v>
      </c>
      <c r="G25" s="307">
        <v>0</v>
      </c>
      <c r="H25" s="308">
        <v>0</v>
      </c>
      <c r="I25" s="307">
        <v>0</v>
      </c>
      <c r="J25" s="308">
        <v>0</v>
      </c>
      <c r="K25" s="307">
        <v>0</v>
      </c>
      <c r="L25" s="308">
        <v>0</v>
      </c>
      <c r="M25" s="307">
        <v>0</v>
      </c>
      <c r="N25" s="308">
        <v>0</v>
      </c>
      <c r="O25" s="307">
        <v>0</v>
      </c>
      <c r="P25" s="308">
        <v>0</v>
      </c>
      <c r="Q25" s="307">
        <v>0</v>
      </c>
      <c r="R25" s="308">
        <v>0</v>
      </c>
      <c r="S25" s="307">
        <v>0</v>
      </c>
      <c r="T25" s="308">
        <v>0</v>
      </c>
      <c r="U25" s="95">
        <f t="shared" si="1"/>
        <v>2474</v>
      </c>
      <c r="V25" s="98">
        <f t="shared" si="2"/>
        <v>1389.25</v>
      </c>
    </row>
    <row r="26" spans="1:22" x14ac:dyDescent="0.3">
      <c r="A26" s="307">
        <v>8</v>
      </c>
      <c r="B26" s="307" t="s">
        <v>23</v>
      </c>
      <c r="C26" s="307">
        <v>0</v>
      </c>
      <c r="D26" s="308">
        <v>0</v>
      </c>
      <c r="E26" s="307">
        <v>0</v>
      </c>
      <c r="F26" s="308">
        <v>0</v>
      </c>
      <c r="G26" s="307">
        <v>0</v>
      </c>
      <c r="H26" s="308">
        <v>0</v>
      </c>
      <c r="I26" s="307">
        <v>0</v>
      </c>
      <c r="J26" s="308">
        <v>0</v>
      </c>
      <c r="K26" s="307">
        <v>0</v>
      </c>
      <c r="L26" s="308">
        <v>0</v>
      </c>
      <c r="M26" s="307">
        <v>0</v>
      </c>
      <c r="N26" s="308">
        <v>0</v>
      </c>
      <c r="O26" s="307">
        <v>0</v>
      </c>
      <c r="P26" s="308">
        <v>0</v>
      </c>
      <c r="Q26" s="307">
        <v>0</v>
      </c>
      <c r="R26" s="308">
        <v>0</v>
      </c>
      <c r="S26" s="307">
        <v>1</v>
      </c>
      <c r="T26" s="308">
        <v>2</v>
      </c>
      <c r="U26" s="95">
        <f t="shared" si="1"/>
        <v>1</v>
      </c>
      <c r="V26" s="98">
        <f t="shared" si="2"/>
        <v>2</v>
      </c>
    </row>
    <row r="27" spans="1:22" x14ac:dyDescent="0.3">
      <c r="A27" s="321" t="s">
        <v>24</v>
      </c>
      <c r="B27" s="321" t="s">
        <v>16</v>
      </c>
      <c r="C27" s="321">
        <f>SUM(C19:C26)</f>
        <v>2668</v>
      </c>
      <c r="D27" s="186">
        <f t="shared" ref="D27:T27" si="4">SUM(D19:D26)</f>
        <v>3323.5699999999997</v>
      </c>
      <c r="E27" s="321">
        <f t="shared" si="4"/>
        <v>1</v>
      </c>
      <c r="F27" s="186">
        <f t="shared" si="4"/>
        <v>13.34</v>
      </c>
      <c r="G27" s="321">
        <f t="shared" si="4"/>
        <v>48</v>
      </c>
      <c r="H27" s="186">
        <f t="shared" si="4"/>
        <v>994.07999999999993</v>
      </c>
      <c r="I27" s="321">
        <f t="shared" si="4"/>
        <v>1</v>
      </c>
      <c r="J27" s="186">
        <f t="shared" si="4"/>
        <v>170</v>
      </c>
      <c r="K27" s="321">
        <f t="shared" si="4"/>
        <v>8</v>
      </c>
      <c r="L27" s="186">
        <f t="shared" si="4"/>
        <v>194.28</v>
      </c>
      <c r="M27" s="321">
        <f t="shared" si="4"/>
        <v>0</v>
      </c>
      <c r="N27" s="186">
        <f t="shared" si="4"/>
        <v>0</v>
      </c>
      <c r="O27" s="321">
        <f t="shared" si="4"/>
        <v>0</v>
      </c>
      <c r="P27" s="186">
        <f t="shared" si="4"/>
        <v>0</v>
      </c>
      <c r="Q27" s="321">
        <f t="shared" si="4"/>
        <v>0</v>
      </c>
      <c r="R27" s="186">
        <f t="shared" si="4"/>
        <v>0</v>
      </c>
      <c r="S27" s="321">
        <f t="shared" si="4"/>
        <v>6</v>
      </c>
      <c r="T27" s="186">
        <f t="shared" si="4"/>
        <v>58.1</v>
      </c>
      <c r="U27" s="138">
        <f t="shared" si="1"/>
        <v>2732</v>
      </c>
      <c r="V27" s="197">
        <f t="shared" si="2"/>
        <v>4753.37</v>
      </c>
    </row>
    <row r="28" spans="1:22" x14ac:dyDescent="0.3">
      <c r="A28" s="307">
        <v>1</v>
      </c>
      <c r="B28" s="307" t="s">
        <v>25</v>
      </c>
      <c r="C28" s="307">
        <v>0</v>
      </c>
      <c r="D28" s="308">
        <v>0</v>
      </c>
      <c r="E28" s="307">
        <v>0</v>
      </c>
      <c r="F28" s="308">
        <v>0</v>
      </c>
      <c r="G28" s="307">
        <v>0</v>
      </c>
      <c r="H28" s="308">
        <v>0</v>
      </c>
      <c r="I28" s="307">
        <v>0</v>
      </c>
      <c r="J28" s="308">
        <v>0</v>
      </c>
      <c r="K28" s="307">
        <v>0</v>
      </c>
      <c r="L28" s="308">
        <v>0</v>
      </c>
      <c r="M28" s="307">
        <v>0</v>
      </c>
      <c r="N28" s="308">
        <v>0</v>
      </c>
      <c r="O28" s="307">
        <v>0</v>
      </c>
      <c r="P28" s="308">
        <v>0</v>
      </c>
      <c r="Q28" s="307">
        <v>0</v>
      </c>
      <c r="R28" s="308">
        <v>0</v>
      </c>
      <c r="S28" s="307">
        <v>505</v>
      </c>
      <c r="T28" s="308">
        <v>5136.16</v>
      </c>
      <c r="U28" s="95">
        <f t="shared" si="1"/>
        <v>505</v>
      </c>
      <c r="V28" s="98">
        <f t="shared" si="2"/>
        <v>5136.16</v>
      </c>
    </row>
    <row r="29" spans="1:22" x14ac:dyDescent="0.3">
      <c r="A29" s="321" t="s">
        <v>26</v>
      </c>
      <c r="B29" s="321" t="s">
        <v>16</v>
      </c>
      <c r="C29" s="321">
        <f>C28</f>
        <v>0</v>
      </c>
      <c r="D29" s="186">
        <f t="shared" ref="D29:T29" si="5">D28</f>
        <v>0</v>
      </c>
      <c r="E29" s="321">
        <f t="shared" si="5"/>
        <v>0</v>
      </c>
      <c r="F29" s="186">
        <f t="shared" si="5"/>
        <v>0</v>
      </c>
      <c r="G29" s="321">
        <f t="shared" si="5"/>
        <v>0</v>
      </c>
      <c r="H29" s="186">
        <f t="shared" si="5"/>
        <v>0</v>
      </c>
      <c r="I29" s="321">
        <f t="shared" si="5"/>
        <v>0</v>
      </c>
      <c r="J29" s="186">
        <f t="shared" si="5"/>
        <v>0</v>
      </c>
      <c r="K29" s="321">
        <f t="shared" si="5"/>
        <v>0</v>
      </c>
      <c r="L29" s="186">
        <f t="shared" si="5"/>
        <v>0</v>
      </c>
      <c r="M29" s="321">
        <f t="shared" si="5"/>
        <v>0</v>
      </c>
      <c r="N29" s="186">
        <f t="shared" si="5"/>
        <v>0</v>
      </c>
      <c r="O29" s="321">
        <f t="shared" si="5"/>
        <v>0</v>
      </c>
      <c r="P29" s="186">
        <f t="shared" si="5"/>
        <v>0</v>
      </c>
      <c r="Q29" s="321">
        <f t="shared" si="5"/>
        <v>0</v>
      </c>
      <c r="R29" s="186">
        <f t="shared" si="5"/>
        <v>0</v>
      </c>
      <c r="S29" s="321">
        <f t="shared" si="5"/>
        <v>505</v>
      </c>
      <c r="T29" s="186">
        <f t="shared" si="5"/>
        <v>5136.16</v>
      </c>
      <c r="U29" s="138">
        <f t="shared" si="1"/>
        <v>505</v>
      </c>
      <c r="V29" s="197">
        <f t="shared" si="2"/>
        <v>5136.16</v>
      </c>
    </row>
    <row r="30" spans="1:22" x14ac:dyDescent="0.3">
      <c r="A30" s="307">
        <v>1</v>
      </c>
      <c r="B30" s="307" t="s">
        <v>27</v>
      </c>
      <c r="C30" s="307">
        <v>0</v>
      </c>
      <c r="D30" s="308">
        <v>0</v>
      </c>
      <c r="E30" s="307">
        <v>0</v>
      </c>
      <c r="F30" s="308">
        <v>0</v>
      </c>
      <c r="G30" s="307">
        <v>0</v>
      </c>
      <c r="H30" s="308">
        <v>0</v>
      </c>
      <c r="I30" s="307">
        <v>0</v>
      </c>
      <c r="J30" s="308">
        <v>0</v>
      </c>
      <c r="K30" s="307">
        <v>0</v>
      </c>
      <c r="L30" s="308">
        <v>0</v>
      </c>
      <c r="M30" s="307">
        <v>0</v>
      </c>
      <c r="N30" s="308">
        <v>0</v>
      </c>
      <c r="O30" s="307">
        <v>0</v>
      </c>
      <c r="P30" s="308">
        <v>0</v>
      </c>
      <c r="Q30" s="307">
        <v>0</v>
      </c>
      <c r="R30" s="308">
        <v>0</v>
      </c>
      <c r="S30" s="307">
        <v>1</v>
      </c>
      <c r="T30" s="308">
        <v>10</v>
      </c>
      <c r="U30" s="95">
        <f t="shared" si="1"/>
        <v>1</v>
      </c>
      <c r="V30" s="98">
        <f t="shared" si="2"/>
        <v>10</v>
      </c>
    </row>
    <row r="31" spans="1:22" x14ac:dyDescent="0.3">
      <c r="A31" s="321" t="s">
        <v>28</v>
      </c>
      <c r="B31" s="321" t="s">
        <v>16</v>
      </c>
      <c r="C31" s="321">
        <f>C18+C27+C29+C30</f>
        <v>5161</v>
      </c>
      <c r="D31" s="186">
        <f t="shared" ref="D31:T31" si="6">D18+D27+D29+D30</f>
        <v>9697.9199999999983</v>
      </c>
      <c r="E31" s="321">
        <f t="shared" si="6"/>
        <v>754</v>
      </c>
      <c r="F31" s="186">
        <f t="shared" si="6"/>
        <v>2524.9000000000005</v>
      </c>
      <c r="G31" s="321">
        <f t="shared" si="6"/>
        <v>550</v>
      </c>
      <c r="H31" s="186">
        <f t="shared" si="6"/>
        <v>8687.1699999999983</v>
      </c>
      <c r="I31" s="321">
        <f t="shared" si="6"/>
        <v>201</v>
      </c>
      <c r="J31" s="186">
        <f t="shared" si="6"/>
        <v>4252.2900000000009</v>
      </c>
      <c r="K31" s="321">
        <f t="shared" si="6"/>
        <v>41</v>
      </c>
      <c r="L31" s="186">
        <f t="shared" si="6"/>
        <v>2500.9100000000003</v>
      </c>
      <c r="M31" s="321">
        <f t="shared" si="6"/>
        <v>12</v>
      </c>
      <c r="N31" s="186">
        <f t="shared" si="6"/>
        <v>2790.2</v>
      </c>
      <c r="O31" s="321">
        <f t="shared" si="6"/>
        <v>65</v>
      </c>
      <c r="P31" s="186">
        <f t="shared" si="6"/>
        <v>77.75</v>
      </c>
      <c r="Q31" s="321">
        <f t="shared" si="6"/>
        <v>0</v>
      </c>
      <c r="R31" s="186">
        <f t="shared" si="6"/>
        <v>0</v>
      </c>
      <c r="S31" s="321">
        <f t="shared" si="6"/>
        <v>789</v>
      </c>
      <c r="T31" s="186">
        <f t="shared" si="6"/>
        <v>5855.8899999999994</v>
      </c>
      <c r="U31" s="138">
        <f t="shared" si="1"/>
        <v>7573</v>
      </c>
      <c r="V31" s="197">
        <f t="shared" si="2"/>
        <v>36387.03</v>
      </c>
    </row>
  </sheetData>
  <mergeCells count="15">
    <mergeCell ref="A1:V1"/>
    <mergeCell ref="U4:V4"/>
    <mergeCell ref="B4:B5"/>
    <mergeCell ref="A4:A5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rintOptions gridLines="1"/>
  <pageMargins left="0.72" right="0.25" top="0.75" bottom="0.75" header="0.3" footer="0.3"/>
  <pageSetup paperSize="9" scale="9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V29"/>
  <sheetViews>
    <sheetView workbookViewId="0">
      <selection sqref="A1:V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5" bestFit="1" customWidth="1"/>
    <col min="4" max="4" width="8.5546875" style="46" bestFit="1" customWidth="1"/>
    <col min="5" max="5" width="4.109375" bestFit="1" customWidth="1"/>
    <col min="6" max="6" width="7.5546875" style="46" bestFit="1" customWidth="1"/>
    <col min="7" max="7" width="4.109375" bestFit="1" customWidth="1"/>
    <col min="8" max="8" width="8.5546875" style="46" bestFit="1" customWidth="1"/>
    <col min="9" max="9" width="4.109375" bestFit="1" customWidth="1"/>
    <col min="10" max="10" width="7.5546875" style="46" bestFit="1" customWidth="1"/>
    <col min="11" max="11" width="4.109375" bestFit="1" customWidth="1"/>
    <col min="12" max="12" width="7.5546875" style="46" bestFit="1" customWidth="1"/>
    <col min="13" max="13" width="4.109375" bestFit="1" customWidth="1"/>
    <col min="14" max="14" width="7.5546875" style="46" bestFit="1" customWidth="1"/>
    <col min="15" max="15" width="4.109375" bestFit="1" customWidth="1"/>
    <col min="16" max="16" width="5.5546875" style="46" bestFit="1" customWidth="1"/>
    <col min="17" max="17" width="4.109375" bestFit="1" customWidth="1"/>
    <col min="18" max="18" width="5.109375" style="46" bestFit="1" customWidth="1"/>
    <col min="19" max="19" width="4.109375" bestFit="1" customWidth="1"/>
    <col min="20" max="20" width="7.5546875" style="46" bestFit="1" customWidth="1"/>
    <col min="21" max="21" width="5" bestFit="1" customWidth="1"/>
    <col min="22" max="22" width="8.5546875" style="46" bestFit="1" customWidth="1"/>
  </cols>
  <sheetData>
    <row r="1" spans="1:22" ht="21" x14ac:dyDescent="0.4">
      <c r="A1" s="583">
        <v>31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5"/>
    </row>
    <row r="2" spans="1:22" ht="50.25" customHeight="1" x14ac:dyDescent="0.45">
      <c r="A2" s="577" t="s">
        <v>818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1"/>
    </row>
    <row r="3" spans="1:22" ht="18" x14ac:dyDescent="0.35">
      <c r="A3" s="571" t="s">
        <v>83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7"/>
    </row>
    <row r="4" spans="1:22" x14ac:dyDescent="0.3">
      <c r="A4" s="633" t="s">
        <v>0</v>
      </c>
      <c r="B4" s="638" t="s">
        <v>84</v>
      </c>
      <c r="C4" s="705" t="s">
        <v>220</v>
      </c>
      <c r="D4" s="705"/>
      <c r="E4" s="705" t="s">
        <v>221</v>
      </c>
      <c r="F4" s="705"/>
      <c r="G4" s="705" t="s">
        <v>222</v>
      </c>
      <c r="H4" s="705"/>
      <c r="I4" s="705" t="s">
        <v>223</v>
      </c>
      <c r="J4" s="705"/>
      <c r="K4" s="705" t="s">
        <v>224</v>
      </c>
      <c r="L4" s="705"/>
      <c r="M4" s="705" t="s">
        <v>225</v>
      </c>
      <c r="N4" s="705"/>
      <c r="O4" s="705" t="s">
        <v>226</v>
      </c>
      <c r="P4" s="705"/>
      <c r="Q4" s="705" t="s">
        <v>227</v>
      </c>
      <c r="R4" s="705"/>
      <c r="S4" s="705" t="s">
        <v>35</v>
      </c>
      <c r="T4" s="705"/>
      <c r="U4" s="705" t="s">
        <v>228</v>
      </c>
      <c r="V4" s="705"/>
    </row>
    <row r="5" spans="1:22" x14ac:dyDescent="0.3">
      <c r="A5" s="620"/>
      <c r="B5" s="639"/>
      <c r="C5" s="396" t="s">
        <v>180</v>
      </c>
      <c r="D5" s="454" t="s">
        <v>209</v>
      </c>
      <c r="E5" s="396" t="s">
        <v>180</v>
      </c>
      <c r="F5" s="454" t="s">
        <v>209</v>
      </c>
      <c r="G5" s="396" t="s">
        <v>180</v>
      </c>
      <c r="H5" s="454" t="s">
        <v>209</v>
      </c>
      <c r="I5" s="396" t="s">
        <v>180</v>
      </c>
      <c r="J5" s="454" t="s">
        <v>209</v>
      </c>
      <c r="K5" s="396" t="s">
        <v>180</v>
      </c>
      <c r="L5" s="454" t="s">
        <v>209</v>
      </c>
      <c r="M5" s="396" t="s">
        <v>180</v>
      </c>
      <c r="N5" s="454" t="s">
        <v>209</v>
      </c>
      <c r="O5" s="396" t="s">
        <v>180</v>
      </c>
      <c r="P5" s="454" t="s">
        <v>209</v>
      </c>
      <c r="Q5" s="396" t="s">
        <v>180</v>
      </c>
      <c r="R5" s="454" t="s">
        <v>209</v>
      </c>
      <c r="S5" s="396" t="s">
        <v>180</v>
      </c>
      <c r="T5" s="454" t="s">
        <v>209</v>
      </c>
      <c r="U5" s="396" t="s">
        <v>180</v>
      </c>
      <c r="V5" s="454" t="s">
        <v>209</v>
      </c>
    </row>
    <row r="6" spans="1:22" x14ac:dyDescent="0.3">
      <c r="A6" s="5">
        <v>1</v>
      </c>
      <c r="B6" s="5" t="s">
        <v>96</v>
      </c>
      <c r="C6" s="5">
        <v>1</v>
      </c>
      <c r="D6" s="44">
        <v>4.0999999999999996</v>
      </c>
      <c r="E6" s="5">
        <v>1</v>
      </c>
      <c r="F6" s="44">
        <v>2.74</v>
      </c>
      <c r="G6" s="5">
        <v>1</v>
      </c>
      <c r="H6" s="44">
        <v>0.25</v>
      </c>
      <c r="I6" s="5">
        <v>0</v>
      </c>
      <c r="J6" s="44">
        <v>0</v>
      </c>
      <c r="K6" s="5">
        <v>0</v>
      </c>
      <c r="L6" s="44">
        <v>0</v>
      </c>
      <c r="M6" s="5">
        <v>0</v>
      </c>
      <c r="N6" s="44">
        <v>0</v>
      </c>
      <c r="O6" s="5">
        <v>0</v>
      </c>
      <c r="P6" s="44">
        <v>0</v>
      </c>
      <c r="Q6" s="5">
        <v>0</v>
      </c>
      <c r="R6" s="44">
        <v>0</v>
      </c>
      <c r="S6" s="5">
        <v>0</v>
      </c>
      <c r="T6" s="44">
        <v>0</v>
      </c>
      <c r="U6" s="5">
        <f>C6+E6+G6+I6+K6+M6+O6+Q6+S6</f>
        <v>3</v>
      </c>
      <c r="V6" s="44">
        <f>D6+F6+H6+J6+L6+N6+P6+R6+T6</f>
        <v>7.09</v>
      </c>
    </row>
    <row r="7" spans="1:22" x14ac:dyDescent="0.3">
      <c r="A7" s="5">
        <v>2</v>
      </c>
      <c r="B7" s="5" t="s">
        <v>97</v>
      </c>
      <c r="C7" s="5">
        <v>40</v>
      </c>
      <c r="D7" s="44">
        <v>15.67</v>
      </c>
      <c r="E7" s="5">
        <v>24</v>
      </c>
      <c r="F7" s="44">
        <v>10.43</v>
      </c>
      <c r="G7" s="5">
        <v>2</v>
      </c>
      <c r="H7" s="44">
        <v>16.84</v>
      </c>
      <c r="I7" s="5">
        <v>1</v>
      </c>
      <c r="J7" s="44">
        <v>3.23</v>
      </c>
      <c r="K7" s="5">
        <v>0</v>
      </c>
      <c r="L7" s="44">
        <v>0</v>
      </c>
      <c r="M7" s="5">
        <v>0</v>
      </c>
      <c r="N7" s="44">
        <v>0</v>
      </c>
      <c r="O7" s="5">
        <v>0</v>
      </c>
      <c r="P7" s="44">
        <v>0</v>
      </c>
      <c r="Q7" s="5">
        <v>0</v>
      </c>
      <c r="R7" s="44">
        <v>0</v>
      </c>
      <c r="S7" s="5">
        <v>21</v>
      </c>
      <c r="T7" s="44">
        <v>9.3000000000000007</v>
      </c>
      <c r="U7" s="5">
        <f t="shared" ref="U7:U29" si="0">C7+E7+G7+I7+K7+M7+O7+Q7+S7</f>
        <v>88</v>
      </c>
      <c r="V7" s="44">
        <f t="shared" ref="V7:V29" si="1">D7+F7+H7+J7+L7+N7+P7+R7+T7</f>
        <v>55.47</v>
      </c>
    </row>
    <row r="8" spans="1:22" x14ac:dyDescent="0.3">
      <c r="A8" s="5">
        <v>3</v>
      </c>
      <c r="B8" s="5" t="s">
        <v>98</v>
      </c>
      <c r="C8" s="5">
        <v>6</v>
      </c>
      <c r="D8" s="44">
        <v>20.14</v>
      </c>
      <c r="E8" s="5">
        <v>4</v>
      </c>
      <c r="F8" s="44">
        <v>13.43</v>
      </c>
      <c r="G8" s="5">
        <v>3</v>
      </c>
      <c r="H8" s="44">
        <v>35.229999999999997</v>
      </c>
      <c r="I8" s="5">
        <v>2</v>
      </c>
      <c r="J8" s="44">
        <v>23.49</v>
      </c>
      <c r="K8" s="5">
        <v>0</v>
      </c>
      <c r="L8" s="44">
        <v>0</v>
      </c>
      <c r="M8" s="5">
        <v>0</v>
      </c>
      <c r="N8" s="44">
        <v>0</v>
      </c>
      <c r="O8" s="5">
        <v>0</v>
      </c>
      <c r="P8" s="44">
        <v>0</v>
      </c>
      <c r="Q8" s="5">
        <v>0</v>
      </c>
      <c r="R8" s="44">
        <v>0</v>
      </c>
      <c r="S8" s="5">
        <v>0</v>
      </c>
      <c r="T8" s="44">
        <v>0</v>
      </c>
      <c r="U8" s="5">
        <f t="shared" si="0"/>
        <v>15</v>
      </c>
      <c r="V8" s="44">
        <f t="shared" si="1"/>
        <v>92.289999999999992</v>
      </c>
    </row>
    <row r="9" spans="1:22" x14ac:dyDescent="0.3">
      <c r="A9" s="5">
        <v>4</v>
      </c>
      <c r="B9" s="5" t="s">
        <v>99</v>
      </c>
      <c r="C9" s="5">
        <v>71</v>
      </c>
      <c r="D9" s="44">
        <v>169.96</v>
      </c>
      <c r="E9" s="5">
        <v>38</v>
      </c>
      <c r="F9" s="44">
        <v>85.93</v>
      </c>
      <c r="G9" s="5">
        <v>7</v>
      </c>
      <c r="H9" s="44">
        <v>45.9</v>
      </c>
      <c r="I9" s="5">
        <v>5</v>
      </c>
      <c r="J9" s="44">
        <v>30.6</v>
      </c>
      <c r="K9" s="5">
        <v>0</v>
      </c>
      <c r="L9" s="44">
        <v>0</v>
      </c>
      <c r="M9" s="5">
        <v>0</v>
      </c>
      <c r="N9" s="44">
        <v>0</v>
      </c>
      <c r="O9" s="5">
        <v>1</v>
      </c>
      <c r="P9" s="44">
        <v>1.8</v>
      </c>
      <c r="Q9" s="5">
        <v>0</v>
      </c>
      <c r="R9" s="44">
        <v>0</v>
      </c>
      <c r="S9" s="5">
        <v>0</v>
      </c>
      <c r="T9" s="44">
        <v>0</v>
      </c>
      <c r="U9" s="5">
        <f t="shared" si="0"/>
        <v>122</v>
      </c>
      <c r="V9" s="44">
        <f t="shared" si="1"/>
        <v>334.19000000000005</v>
      </c>
    </row>
    <row r="10" spans="1:22" x14ac:dyDescent="0.3">
      <c r="A10" s="5">
        <v>5</v>
      </c>
      <c r="B10" s="5" t="s">
        <v>100</v>
      </c>
      <c r="C10" s="5">
        <v>805</v>
      </c>
      <c r="D10" s="44">
        <v>1138.77</v>
      </c>
      <c r="E10" s="5">
        <v>42</v>
      </c>
      <c r="F10" s="44">
        <v>154.26</v>
      </c>
      <c r="G10" s="5">
        <v>26</v>
      </c>
      <c r="H10" s="44">
        <v>357.41</v>
      </c>
      <c r="I10" s="5">
        <v>6</v>
      </c>
      <c r="J10" s="44">
        <v>42.49</v>
      </c>
      <c r="K10" s="5">
        <v>0</v>
      </c>
      <c r="L10" s="44">
        <v>0</v>
      </c>
      <c r="M10" s="5">
        <v>0</v>
      </c>
      <c r="N10" s="44">
        <v>0</v>
      </c>
      <c r="O10" s="5">
        <v>8</v>
      </c>
      <c r="P10" s="44">
        <v>6.17</v>
      </c>
      <c r="Q10" s="5">
        <v>0</v>
      </c>
      <c r="R10" s="44">
        <v>0</v>
      </c>
      <c r="S10" s="5">
        <v>110</v>
      </c>
      <c r="T10" s="44">
        <v>1209.56</v>
      </c>
      <c r="U10" s="5">
        <f t="shared" si="0"/>
        <v>997</v>
      </c>
      <c r="V10" s="44">
        <f t="shared" si="1"/>
        <v>2908.66</v>
      </c>
    </row>
    <row r="11" spans="1:22" x14ac:dyDescent="0.3">
      <c r="A11" s="5">
        <v>6</v>
      </c>
      <c r="B11" s="5" t="s">
        <v>101</v>
      </c>
      <c r="C11" s="434">
        <v>3.65</v>
      </c>
      <c r="D11" s="44">
        <v>10.357999999999999</v>
      </c>
      <c r="E11" s="434">
        <v>0.72499999999999998</v>
      </c>
      <c r="F11" s="44">
        <v>1.2927500000000001</v>
      </c>
      <c r="G11" s="434">
        <v>0.77500000000000002</v>
      </c>
      <c r="H11" s="44">
        <v>7.8597499999999991</v>
      </c>
      <c r="I11" s="434">
        <v>0.3</v>
      </c>
      <c r="J11" s="44">
        <v>1.7444999999999999</v>
      </c>
      <c r="K11" s="434">
        <v>2.5000000000000001E-2</v>
      </c>
      <c r="L11" s="44">
        <v>0.13650000000000001</v>
      </c>
      <c r="M11" s="434">
        <v>2.5000000000000001E-2</v>
      </c>
      <c r="N11" s="44">
        <v>9.0999999999999998E-2</v>
      </c>
      <c r="O11" s="434">
        <v>0.42499999999999999</v>
      </c>
      <c r="P11" s="44">
        <v>0.64800000000000013</v>
      </c>
      <c r="Q11" s="434">
        <v>0</v>
      </c>
      <c r="R11" s="44">
        <v>0</v>
      </c>
      <c r="S11" s="434">
        <v>1.3</v>
      </c>
      <c r="T11" s="44">
        <v>11.332250000000002</v>
      </c>
      <c r="U11" s="434">
        <f t="shared" si="0"/>
        <v>7.2250000000000005</v>
      </c>
      <c r="V11" s="44">
        <f t="shared" si="1"/>
        <v>33.46275</v>
      </c>
    </row>
    <row r="12" spans="1:22" x14ac:dyDescent="0.3">
      <c r="A12" s="5">
        <v>7</v>
      </c>
      <c r="B12" s="5" t="s">
        <v>102</v>
      </c>
      <c r="C12" s="5">
        <v>36</v>
      </c>
      <c r="D12" s="44">
        <v>51.7</v>
      </c>
      <c r="E12" s="5">
        <v>24</v>
      </c>
      <c r="F12" s="44">
        <v>34.47</v>
      </c>
      <c r="G12" s="5">
        <v>7</v>
      </c>
      <c r="H12" s="44">
        <v>53.92</v>
      </c>
      <c r="I12" s="5">
        <v>5</v>
      </c>
      <c r="J12" s="44">
        <v>35.950000000000003</v>
      </c>
      <c r="K12" s="5">
        <v>0</v>
      </c>
      <c r="L12" s="44">
        <v>0</v>
      </c>
      <c r="M12" s="5">
        <v>0</v>
      </c>
      <c r="N12" s="44">
        <v>0</v>
      </c>
      <c r="O12" s="5">
        <v>0</v>
      </c>
      <c r="P12" s="44">
        <v>0</v>
      </c>
      <c r="Q12" s="5">
        <v>0</v>
      </c>
      <c r="R12" s="44">
        <v>0</v>
      </c>
      <c r="S12" s="5">
        <v>0</v>
      </c>
      <c r="T12" s="44">
        <v>0</v>
      </c>
      <c r="U12" s="5">
        <f t="shared" si="0"/>
        <v>72</v>
      </c>
      <c r="V12" s="44">
        <f t="shared" si="1"/>
        <v>176.04000000000002</v>
      </c>
    </row>
    <row r="13" spans="1:22" x14ac:dyDescent="0.3">
      <c r="A13" s="5">
        <v>8</v>
      </c>
      <c r="B13" s="5" t="s">
        <v>103</v>
      </c>
      <c r="C13" s="5">
        <v>12</v>
      </c>
      <c r="D13" s="44">
        <v>55.73</v>
      </c>
      <c r="E13" s="5">
        <v>8</v>
      </c>
      <c r="F13" s="44">
        <v>37.15</v>
      </c>
      <c r="G13" s="5">
        <v>13</v>
      </c>
      <c r="H13" s="44">
        <v>120.09</v>
      </c>
      <c r="I13" s="5">
        <v>8</v>
      </c>
      <c r="J13" s="44">
        <v>80.06</v>
      </c>
      <c r="K13" s="5">
        <v>0</v>
      </c>
      <c r="L13" s="44">
        <v>0</v>
      </c>
      <c r="M13" s="5">
        <v>0</v>
      </c>
      <c r="N13" s="44">
        <v>0</v>
      </c>
      <c r="O13" s="5">
        <v>0</v>
      </c>
      <c r="P13" s="44">
        <v>0</v>
      </c>
      <c r="Q13" s="5">
        <v>0</v>
      </c>
      <c r="R13" s="44">
        <v>0</v>
      </c>
      <c r="S13" s="5">
        <v>1</v>
      </c>
      <c r="T13" s="44">
        <v>10</v>
      </c>
      <c r="U13" s="5">
        <f t="shared" si="0"/>
        <v>42</v>
      </c>
      <c r="V13" s="44">
        <f t="shared" si="1"/>
        <v>303.02999999999997</v>
      </c>
    </row>
    <row r="14" spans="1:22" x14ac:dyDescent="0.3">
      <c r="A14" s="5">
        <v>9</v>
      </c>
      <c r="B14" s="5" t="s">
        <v>104</v>
      </c>
      <c r="C14" s="5">
        <v>106</v>
      </c>
      <c r="D14" s="44">
        <v>344.6</v>
      </c>
      <c r="E14" s="5">
        <v>38</v>
      </c>
      <c r="F14" s="44">
        <v>125.61</v>
      </c>
      <c r="G14" s="5">
        <v>17</v>
      </c>
      <c r="H14" s="44">
        <v>71.55</v>
      </c>
      <c r="I14" s="5">
        <v>4</v>
      </c>
      <c r="J14" s="44">
        <v>27.29</v>
      </c>
      <c r="K14" s="5">
        <v>0</v>
      </c>
      <c r="L14" s="44">
        <v>0</v>
      </c>
      <c r="M14" s="5">
        <v>0</v>
      </c>
      <c r="N14" s="44">
        <v>0</v>
      </c>
      <c r="O14" s="5">
        <v>15</v>
      </c>
      <c r="P14" s="44">
        <v>12.79</v>
      </c>
      <c r="Q14" s="5">
        <v>0</v>
      </c>
      <c r="R14" s="44">
        <v>0</v>
      </c>
      <c r="S14" s="5">
        <v>3</v>
      </c>
      <c r="T14" s="44">
        <v>16.100000000000001</v>
      </c>
      <c r="U14" s="5">
        <f t="shared" si="0"/>
        <v>183</v>
      </c>
      <c r="V14" s="44">
        <f t="shared" si="1"/>
        <v>597.93999999999994</v>
      </c>
    </row>
    <row r="15" spans="1:22" x14ac:dyDescent="0.3">
      <c r="A15" s="5">
        <v>10</v>
      </c>
      <c r="B15" s="5" t="s">
        <v>105</v>
      </c>
      <c r="C15" s="5">
        <v>9</v>
      </c>
      <c r="D15" s="44">
        <v>46.16</v>
      </c>
      <c r="E15" s="5">
        <v>6</v>
      </c>
      <c r="F15" s="44">
        <v>30.77</v>
      </c>
      <c r="G15" s="5">
        <v>3</v>
      </c>
      <c r="H15" s="44">
        <v>81.62</v>
      </c>
      <c r="I15" s="5">
        <v>2</v>
      </c>
      <c r="J15" s="44">
        <v>54.41</v>
      </c>
      <c r="K15" s="5">
        <v>0</v>
      </c>
      <c r="L15" s="44">
        <v>0</v>
      </c>
      <c r="M15" s="5">
        <v>0</v>
      </c>
      <c r="N15" s="44">
        <v>0</v>
      </c>
      <c r="O15" s="5">
        <v>0</v>
      </c>
      <c r="P15" s="44">
        <v>0</v>
      </c>
      <c r="Q15" s="5">
        <v>0</v>
      </c>
      <c r="R15" s="44">
        <v>0</v>
      </c>
      <c r="S15" s="5">
        <v>0</v>
      </c>
      <c r="T15" s="44">
        <v>0</v>
      </c>
      <c r="U15" s="5">
        <f t="shared" si="0"/>
        <v>20</v>
      </c>
      <c r="V15" s="44">
        <f t="shared" si="1"/>
        <v>212.96</v>
      </c>
    </row>
    <row r="16" spans="1:22" x14ac:dyDescent="0.3">
      <c r="A16" s="5">
        <v>11</v>
      </c>
      <c r="B16" s="5" t="s">
        <v>106</v>
      </c>
      <c r="C16" s="5">
        <v>56</v>
      </c>
      <c r="D16" s="44">
        <v>80.099999999999994</v>
      </c>
      <c r="E16" s="5">
        <v>9</v>
      </c>
      <c r="F16" s="44">
        <v>25.74</v>
      </c>
      <c r="G16" s="5">
        <v>28</v>
      </c>
      <c r="H16" s="44">
        <v>83.9</v>
      </c>
      <c r="I16" s="5">
        <v>5</v>
      </c>
      <c r="J16" s="44">
        <v>49.26</v>
      </c>
      <c r="K16" s="5">
        <v>0</v>
      </c>
      <c r="L16" s="44">
        <v>0</v>
      </c>
      <c r="M16" s="5">
        <v>0</v>
      </c>
      <c r="N16" s="44">
        <v>0</v>
      </c>
      <c r="O16" s="5">
        <v>0</v>
      </c>
      <c r="P16" s="44">
        <v>0</v>
      </c>
      <c r="Q16" s="5">
        <v>0</v>
      </c>
      <c r="R16" s="44">
        <v>0</v>
      </c>
      <c r="S16" s="5">
        <v>4</v>
      </c>
      <c r="T16" s="44">
        <v>6.26</v>
      </c>
      <c r="U16" s="5">
        <f t="shared" si="0"/>
        <v>102</v>
      </c>
      <c r="V16" s="44">
        <f t="shared" si="1"/>
        <v>245.26</v>
      </c>
    </row>
    <row r="17" spans="1:22" x14ac:dyDescent="0.3">
      <c r="A17" s="5">
        <v>12</v>
      </c>
      <c r="B17" s="5" t="s">
        <v>810</v>
      </c>
      <c r="C17" s="5">
        <v>19</v>
      </c>
      <c r="D17" s="44">
        <v>97.74</v>
      </c>
      <c r="E17" s="5">
        <v>12</v>
      </c>
      <c r="F17" s="44">
        <v>65.16</v>
      </c>
      <c r="G17" s="5">
        <v>10</v>
      </c>
      <c r="H17" s="44">
        <v>64.2</v>
      </c>
      <c r="I17" s="5">
        <v>6</v>
      </c>
      <c r="J17" s="44">
        <v>42.8</v>
      </c>
      <c r="K17" s="5">
        <v>0</v>
      </c>
      <c r="L17" s="44">
        <v>0</v>
      </c>
      <c r="M17" s="5">
        <v>0</v>
      </c>
      <c r="N17" s="44">
        <v>0</v>
      </c>
      <c r="O17" s="5">
        <v>0</v>
      </c>
      <c r="P17" s="44">
        <v>0</v>
      </c>
      <c r="Q17" s="5">
        <v>0</v>
      </c>
      <c r="R17" s="44">
        <v>0</v>
      </c>
      <c r="S17" s="5">
        <v>40</v>
      </c>
      <c r="T17" s="44">
        <v>212.02</v>
      </c>
      <c r="U17" s="5">
        <f t="shared" si="0"/>
        <v>87</v>
      </c>
      <c r="V17" s="44">
        <f t="shared" si="1"/>
        <v>481.91999999999996</v>
      </c>
    </row>
    <row r="18" spans="1:22" x14ac:dyDescent="0.3">
      <c r="A18" s="5">
        <v>13</v>
      </c>
      <c r="B18" s="5" t="s">
        <v>107</v>
      </c>
      <c r="C18" s="5">
        <v>142.35</v>
      </c>
      <c r="D18" s="44">
        <v>403.96199999999999</v>
      </c>
      <c r="E18" s="5">
        <v>28.274999999999999</v>
      </c>
      <c r="F18" s="44">
        <v>50.417250000000003</v>
      </c>
      <c r="G18" s="5">
        <v>30.225000000000001</v>
      </c>
      <c r="H18" s="44">
        <v>306.53024999999997</v>
      </c>
      <c r="I18" s="5">
        <v>11.7</v>
      </c>
      <c r="J18" s="44">
        <v>68.035499999999999</v>
      </c>
      <c r="K18" s="5">
        <v>0.97499999999999998</v>
      </c>
      <c r="L18" s="44">
        <v>5.3235000000000001</v>
      </c>
      <c r="M18" s="5">
        <v>0.97499999999999998</v>
      </c>
      <c r="N18" s="44">
        <v>3.5489999999999999</v>
      </c>
      <c r="O18" s="5">
        <v>16.574999999999999</v>
      </c>
      <c r="P18" s="44">
        <v>25.272000000000002</v>
      </c>
      <c r="Q18" s="5">
        <v>0</v>
      </c>
      <c r="R18" s="44">
        <v>0</v>
      </c>
      <c r="S18" s="5">
        <v>50.7</v>
      </c>
      <c r="T18" s="44">
        <v>441.95775000000003</v>
      </c>
      <c r="U18" s="5">
        <f t="shared" si="0"/>
        <v>281.77499999999998</v>
      </c>
      <c r="V18" s="44">
        <f t="shared" si="1"/>
        <v>1305.0472500000001</v>
      </c>
    </row>
    <row r="19" spans="1:22" x14ac:dyDescent="0.3">
      <c r="A19" s="5">
        <v>14</v>
      </c>
      <c r="B19" s="5" t="s">
        <v>108</v>
      </c>
      <c r="C19" s="5">
        <v>112</v>
      </c>
      <c r="D19" s="44">
        <v>147.29</v>
      </c>
      <c r="E19" s="5">
        <v>61</v>
      </c>
      <c r="F19" s="44">
        <v>121.01</v>
      </c>
      <c r="G19" s="5">
        <v>8</v>
      </c>
      <c r="H19" s="44">
        <v>95.45</v>
      </c>
      <c r="I19" s="5">
        <v>6</v>
      </c>
      <c r="J19" s="44">
        <v>68.63</v>
      </c>
      <c r="K19" s="5">
        <v>0</v>
      </c>
      <c r="L19" s="44">
        <v>0</v>
      </c>
      <c r="M19" s="5">
        <v>0</v>
      </c>
      <c r="N19" s="44">
        <v>0</v>
      </c>
      <c r="O19" s="5">
        <v>0</v>
      </c>
      <c r="P19" s="44">
        <v>0</v>
      </c>
      <c r="Q19" s="5">
        <v>0</v>
      </c>
      <c r="R19" s="44">
        <v>0</v>
      </c>
      <c r="S19" s="5">
        <v>10</v>
      </c>
      <c r="T19" s="44">
        <v>45.98</v>
      </c>
      <c r="U19" s="5">
        <f t="shared" si="0"/>
        <v>197</v>
      </c>
      <c r="V19" s="44">
        <f t="shared" si="1"/>
        <v>478.36</v>
      </c>
    </row>
    <row r="20" spans="1:22" x14ac:dyDescent="0.3">
      <c r="A20" s="5">
        <v>15</v>
      </c>
      <c r="B20" s="5" t="s">
        <v>109</v>
      </c>
      <c r="C20" s="5">
        <v>10</v>
      </c>
      <c r="D20" s="44">
        <v>13.41</v>
      </c>
      <c r="E20" s="5">
        <v>6</v>
      </c>
      <c r="F20" s="44">
        <v>8.94</v>
      </c>
      <c r="G20" s="5">
        <v>1</v>
      </c>
      <c r="H20" s="44">
        <v>13.2</v>
      </c>
      <c r="I20" s="5">
        <v>1</v>
      </c>
      <c r="J20" s="44">
        <v>8.8000000000000007</v>
      </c>
      <c r="K20" s="5">
        <v>0</v>
      </c>
      <c r="L20" s="44">
        <v>0</v>
      </c>
      <c r="M20" s="5">
        <v>0</v>
      </c>
      <c r="N20" s="44">
        <v>0</v>
      </c>
      <c r="O20" s="5">
        <v>0</v>
      </c>
      <c r="P20" s="44">
        <v>0</v>
      </c>
      <c r="Q20" s="5">
        <v>0</v>
      </c>
      <c r="R20" s="44">
        <v>0</v>
      </c>
      <c r="S20" s="5">
        <v>0</v>
      </c>
      <c r="T20" s="44">
        <v>0</v>
      </c>
      <c r="U20" s="5">
        <f t="shared" si="0"/>
        <v>18</v>
      </c>
      <c r="V20" s="44">
        <f t="shared" si="1"/>
        <v>44.349999999999994</v>
      </c>
    </row>
    <row r="21" spans="1:22" x14ac:dyDescent="0.3">
      <c r="A21" s="5">
        <v>16</v>
      </c>
      <c r="B21" s="5" t="s">
        <v>110</v>
      </c>
      <c r="C21" s="5">
        <v>2971</v>
      </c>
      <c r="D21" s="44">
        <v>5108.43</v>
      </c>
      <c r="E21" s="5">
        <v>295</v>
      </c>
      <c r="F21" s="44">
        <v>1258.96</v>
      </c>
      <c r="G21" s="5">
        <v>276</v>
      </c>
      <c r="H21" s="44">
        <v>5988.74</v>
      </c>
      <c r="I21" s="5">
        <v>77</v>
      </c>
      <c r="J21" s="44">
        <v>3003.23</v>
      </c>
      <c r="K21" s="5">
        <v>39</v>
      </c>
      <c r="L21" s="44">
        <v>2485.4499999999998</v>
      </c>
      <c r="M21" s="5">
        <v>11</v>
      </c>
      <c r="N21" s="44">
        <v>2786.56</v>
      </c>
      <c r="O21" s="5">
        <v>4</v>
      </c>
      <c r="P21" s="44">
        <v>17.2</v>
      </c>
      <c r="Q21" s="5">
        <v>0</v>
      </c>
      <c r="R21" s="44">
        <v>0</v>
      </c>
      <c r="S21" s="5">
        <v>357</v>
      </c>
      <c r="T21" s="44">
        <v>2635.39</v>
      </c>
      <c r="U21" s="5">
        <f t="shared" si="0"/>
        <v>4030</v>
      </c>
      <c r="V21" s="44">
        <f t="shared" si="1"/>
        <v>23283.960000000003</v>
      </c>
    </row>
    <row r="22" spans="1:22" x14ac:dyDescent="0.3">
      <c r="A22" s="5">
        <v>17</v>
      </c>
      <c r="B22" s="5" t="s">
        <v>112</v>
      </c>
      <c r="C22" s="5">
        <v>10</v>
      </c>
      <c r="D22" s="44">
        <v>62.12</v>
      </c>
      <c r="E22" s="5">
        <v>6</v>
      </c>
      <c r="F22" s="44">
        <v>41.41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  <c r="O22" s="5">
        <v>0</v>
      </c>
      <c r="P22" s="44">
        <v>0</v>
      </c>
      <c r="Q22" s="5">
        <v>0</v>
      </c>
      <c r="R22" s="44">
        <v>0</v>
      </c>
      <c r="S22" s="5">
        <v>4</v>
      </c>
      <c r="T22" s="44">
        <v>12.65</v>
      </c>
      <c r="U22" s="5">
        <f t="shared" si="0"/>
        <v>20</v>
      </c>
      <c r="V22" s="44">
        <f t="shared" si="1"/>
        <v>116.18</v>
      </c>
    </row>
    <row r="23" spans="1:22" x14ac:dyDescent="0.3">
      <c r="A23" s="5">
        <v>18</v>
      </c>
      <c r="B23" s="5" t="s">
        <v>113</v>
      </c>
      <c r="C23" s="5">
        <v>143</v>
      </c>
      <c r="D23" s="44">
        <v>461</v>
      </c>
      <c r="E23" s="5">
        <v>19</v>
      </c>
      <c r="F23" s="44">
        <v>64.52</v>
      </c>
      <c r="G23" s="5">
        <v>28</v>
      </c>
      <c r="H23" s="44">
        <v>209.37</v>
      </c>
      <c r="I23" s="5">
        <v>14</v>
      </c>
      <c r="J23" s="44">
        <v>117.62</v>
      </c>
      <c r="K23" s="5">
        <v>1</v>
      </c>
      <c r="L23" s="44">
        <v>10</v>
      </c>
      <c r="M23" s="5">
        <v>0</v>
      </c>
      <c r="N23" s="44">
        <v>0</v>
      </c>
      <c r="O23" s="5">
        <v>5</v>
      </c>
      <c r="P23" s="44">
        <v>2.77</v>
      </c>
      <c r="Q23" s="5">
        <v>0</v>
      </c>
      <c r="R23" s="44">
        <v>0</v>
      </c>
      <c r="S23" s="5">
        <v>1</v>
      </c>
      <c r="T23" s="44">
        <v>9.41</v>
      </c>
      <c r="U23" s="5">
        <f t="shared" si="0"/>
        <v>211</v>
      </c>
      <c r="V23" s="44">
        <f t="shared" si="1"/>
        <v>874.68999999999994</v>
      </c>
    </row>
    <row r="24" spans="1:22" x14ac:dyDescent="0.3">
      <c r="A24" s="5">
        <v>19</v>
      </c>
      <c r="B24" s="5" t="s">
        <v>114</v>
      </c>
      <c r="C24" s="5">
        <v>18</v>
      </c>
      <c r="D24" s="44">
        <v>31.49</v>
      </c>
      <c r="E24" s="5">
        <v>11</v>
      </c>
      <c r="F24" s="44">
        <v>21</v>
      </c>
      <c r="G24" s="5">
        <v>9</v>
      </c>
      <c r="H24" s="44">
        <v>41.96</v>
      </c>
      <c r="I24" s="5">
        <v>6</v>
      </c>
      <c r="J24" s="44">
        <v>27.97</v>
      </c>
      <c r="K24" s="5">
        <v>0</v>
      </c>
      <c r="L24" s="44">
        <v>0</v>
      </c>
      <c r="M24" s="5">
        <v>0</v>
      </c>
      <c r="N24" s="44">
        <v>0</v>
      </c>
      <c r="O24" s="5">
        <v>0</v>
      </c>
      <c r="P24" s="44">
        <v>0</v>
      </c>
      <c r="Q24" s="5">
        <v>0</v>
      </c>
      <c r="R24" s="44">
        <v>0</v>
      </c>
      <c r="S24" s="5">
        <v>1</v>
      </c>
      <c r="T24" s="44">
        <v>0.4</v>
      </c>
      <c r="U24" s="5">
        <f t="shared" si="0"/>
        <v>45</v>
      </c>
      <c r="V24" s="44">
        <f t="shared" si="1"/>
        <v>122.82</v>
      </c>
    </row>
    <row r="25" spans="1:22" x14ac:dyDescent="0.3">
      <c r="A25" s="5">
        <v>20</v>
      </c>
      <c r="B25" s="5" t="s">
        <v>115</v>
      </c>
      <c r="C25" s="5">
        <v>9</v>
      </c>
      <c r="D25" s="44">
        <v>16.21</v>
      </c>
      <c r="E25" s="5">
        <v>6</v>
      </c>
      <c r="F25" s="44">
        <v>10.8</v>
      </c>
      <c r="G25" s="5">
        <v>9</v>
      </c>
      <c r="H25" s="44">
        <v>108.3</v>
      </c>
      <c r="I25" s="5">
        <v>6</v>
      </c>
      <c r="J25" s="44">
        <v>72.2</v>
      </c>
      <c r="K25" s="5">
        <v>0</v>
      </c>
      <c r="L25" s="44">
        <v>0</v>
      </c>
      <c r="M25" s="5">
        <v>0</v>
      </c>
      <c r="N25" s="44">
        <v>0</v>
      </c>
      <c r="O25" s="5">
        <v>0</v>
      </c>
      <c r="P25" s="44">
        <v>0</v>
      </c>
      <c r="Q25" s="5">
        <v>0</v>
      </c>
      <c r="R25" s="44">
        <v>0</v>
      </c>
      <c r="S25" s="5">
        <v>26</v>
      </c>
      <c r="T25" s="44">
        <v>97.59</v>
      </c>
      <c r="U25" s="5">
        <f t="shared" si="0"/>
        <v>56</v>
      </c>
      <c r="V25" s="44">
        <f t="shared" si="1"/>
        <v>305.10000000000002</v>
      </c>
    </row>
    <row r="26" spans="1:22" x14ac:dyDescent="0.3">
      <c r="A26" s="5">
        <v>21</v>
      </c>
      <c r="B26" s="5" t="s">
        <v>116</v>
      </c>
      <c r="C26" s="5">
        <v>115</v>
      </c>
      <c r="D26" s="44">
        <v>244.86</v>
      </c>
      <c r="E26" s="5">
        <v>30</v>
      </c>
      <c r="F26" s="44">
        <v>65.86</v>
      </c>
      <c r="G26" s="5">
        <v>29</v>
      </c>
      <c r="H26" s="44">
        <v>232.94</v>
      </c>
      <c r="I26" s="5">
        <v>18</v>
      </c>
      <c r="J26" s="44">
        <v>143.29</v>
      </c>
      <c r="K26" s="5">
        <v>0</v>
      </c>
      <c r="L26" s="44">
        <v>0</v>
      </c>
      <c r="M26" s="5">
        <v>0</v>
      </c>
      <c r="N26" s="44">
        <v>0</v>
      </c>
      <c r="O26" s="5">
        <v>2</v>
      </c>
      <c r="P26" s="44">
        <v>2.98</v>
      </c>
      <c r="Q26" s="5">
        <v>0</v>
      </c>
      <c r="R26" s="44">
        <v>0</v>
      </c>
      <c r="S26" s="5">
        <v>92</v>
      </c>
      <c r="T26" s="44">
        <v>586.98</v>
      </c>
      <c r="U26" s="5">
        <f t="shared" si="0"/>
        <v>286</v>
      </c>
      <c r="V26" s="44">
        <f t="shared" si="1"/>
        <v>1276.9100000000001</v>
      </c>
    </row>
    <row r="27" spans="1:22" x14ac:dyDescent="0.3">
      <c r="A27" s="5">
        <v>22</v>
      </c>
      <c r="B27" s="5" t="s">
        <v>117</v>
      </c>
      <c r="C27" s="5">
        <v>304</v>
      </c>
      <c r="D27" s="44">
        <v>754.78</v>
      </c>
      <c r="E27" s="5">
        <v>43</v>
      </c>
      <c r="F27" s="44">
        <v>177.82</v>
      </c>
      <c r="G27" s="5">
        <v>33</v>
      </c>
      <c r="H27" s="44">
        <v>663.81</v>
      </c>
      <c r="I27" s="5">
        <v>14</v>
      </c>
      <c r="J27" s="44">
        <v>320.17</v>
      </c>
      <c r="K27" s="5">
        <v>0</v>
      </c>
      <c r="L27" s="44">
        <v>0</v>
      </c>
      <c r="M27" s="5">
        <v>0</v>
      </c>
      <c r="N27" s="44">
        <v>0</v>
      </c>
      <c r="O27" s="5">
        <v>13</v>
      </c>
      <c r="P27" s="44">
        <v>8.1199999999999992</v>
      </c>
      <c r="Q27" s="5">
        <v>0</v>
      </c>
      <c r="R27" s="44">
        <v>0</v>
      </c>
      <c r="S27" s="5">
        <v>12</v>
      </c>
      <c r="T27" s="44">
        <v>117</v>
      </c>
      <c r="U27" s="5">
        <f t="shared" si="0"/>
        <v>419</v>
      </c>
      <c r="V27" s="44">
        <f t="shared" si="1"/>
        <v>2041.6999999999998</v>
      </c>
    </row>
    <row r="28" spans="1:22" x14ac:dyDescent="0.3">
      <c r="A28" s="5">
        <v>23</v>
      </c>
      <c r="B28" s="5" t="s">
        <v>118</v>
      </c>
      <c r="C28" s="5">
        <v>162</v>
      </c>
      <c r="D28" s="44">
        <v>419.34000000000003</v>
      </c>
      <c r="E28" s="5">
        <v>42</v>
      </c>
      <c r="F28" s="44">
        <v>117.17999999999999</v>
      </c>
      <c r="G28" s="5">
        <v>9</v>
      </c>
      <c r="H28" s="44">
        <v>88.1</v>
      </c>
      <c r="I28" s="5">
        <v>3</v>
      </c>
      <c r="J28" s="44">
        <v>31.02</v>
      </c>
      <c r="K28" s="5">
        <v>0</v>
      </c>
      <c r="L28" s="44">
        <v>0</v>
      </c>
      <c r="M28" s="5">
        <v>0</v>
      </c>
      <c r="N28" s="44">
        <v>0</v>
      </c>
      <c r="O28" s="5">
        <v>0</v>
      </c>
      <c r="P28" s="44">
        <v>0</v>
      </c>
      <c r="Q28" s="5">
        <v>0</v>
      </c>
      <c r="R28" s="44">
        <v>0</v>
      </c>
      <c r="S28" s="5">
        <v>55</v>
      </c>
      <c r="T28" s="44">
        <v>433.96</v>
      </c>
      <c r="U28" s="5">
        <f t="shared" si="0"/>
        <v>271</v>
      </c>
      <c r="V28" s="44">
        <f t="shared" si="1"/>
        <v>1089.5999999999999</v>
      </c>
    </row>
    <row r="29" spans="1:22" x14ac:dyDescent="0.3">
      <c r="A29" s="6" t="s">
        <v>28</v>
      </c>
      <c r="B29" s="6" t="s">
        <v>16</v>
      </c>
      <c r="C29" s="6">
        <f t="shared" ref="C29:T29" si="2">SUM(C6:C28)</f>
        <v>5161</v>
      </c>
      <c r="D29" s="45">
        <f t="shared" si="2"/>
        <v>9697.92</v>
      </c>
      <c r="E29" s="6">
        <f t="shared" si="2"/>
        <v>754</v>
      </c>
      <c r="F29" s="45">
        <f t="shared" si="2"/>
        <v>2524.9</v>
      </c>
      <c r="G29" s="6">
        <f t="shared" si="2"/>
        <v>550</v>
      </c>
      <c r="H29" s="45">
        <f t="shared" si="2"/>
        <v>8687.17</v>
      </c>
      <c r="I29" s="6">
        <f t="shared" si="2"/>
        <v>201</v>
      </c>
      <c r="J29" s="45">
        <f t="shared" si="2"/>
        <v>4252.29</v>
      </c>
      <c r="K29" s="6">
        <f t="shared" si="2"/>
        <v>41</v>
      </c>
      <c r="L29" s="45">
        <f t="shared" si="2"/>
        <v>2500.91</v>
      </c>
      <c r="M29" s="6">
        <f t="shared" si="2"/>
        <v>12</v>
      </c>
      <c r="N29" s="45">
        <f t="shared" si="2"/>
        <v>2790.2</v>
      </c>
      <c r="O29" s="6">
        <f t="shared" si="2"/>
        <v>65</v>
      </c>
      <c r="P29" s="45">
        <f t="shared" si="2"/>
        <v>77.750000000000014</v>
      </c>
      <c r="Q29" s="6">
        <f t="shared" si="2"/>
        <v>0</v>
      </c>
      <c r="R29" s="45">
        <f t="shared" si="2"/>
        <v>0</v>
      </c>
      <c r="S29" s="6">
        <f t="shared" si="2"/>
        <v>789</v>
      </c>
      <c r="T29" s="45">
        <f t="shared" si="2"/>
        <v>5855.8899999999985</v>
      </c>
      <c r="U29" s="6">
        <f t="shared" si="0"/>
        <v>7573</v>
      </c>
      <c r="V29" s="45">
        <f t="shared" si="1"/>
        <v>36387.03</v>
      </c>
    </row>
  </sheetData>
  <mergeCells count="15">
    <mergeCell ref="A1:V1"/>
    <mergeCell ref="O4:P4"/>
    <mergeCell ref="Q4:R4"/>
    <mergeCell ref="S4:T4"/>
    <mergeCell ref="U4:V4"/>
    <mergeCell ref="A2:V2"/>
    <mergeCell ref="A3:V3"/>
    <mergeCell ref="A4:A5"/>
    <mergeCell ref="B4:B5"/>
    <mergeCell ref="C4:D4"/>
    <mergeCell ref="E4:F4"/>
    <mergeCell ref="G4:H4"/>
    <mergeCell ref="I4:J4"/>
    <mergeCell ref="K4:L4"/>
    <mergeCell ref="M4:N4"/>
  </mergeCells>
  <pageMargins left="0.6" right="0.25" top="0.75" bottom="0.75" header="0.3" footer="0.3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P31"/>
  <sheetViews>
    <sheetView workbookViewId="0">
      <selection sqref="A1:P1"/>
    </sheetView>
  </sheetViews>
  <sheetFormatPr defaultRowHeight="14.4" x14ac:dyDescent="0.3"/>
  <cols>
    <col min="1" max="1" width="8.88671875" customWidth="1"/>
    <col min="2" max="2" width="11.6640625" customWidth="1"/>
    <col min="3" max="3" width="5.44140625" customWidth="1"/>
    <col min="4" max="4" width="7.33203125" style="46" customWidth="1"/>
    <col min="5" max="5" width="5.88671875" customWidth="1"/>
    <col min="6" max="6" width="7.5546875" style="46" customWidth="1"/>
    <col min="7" max="7" width="6.33203125" customWidth="1"/>
    <col min="8" max="8" width="8.44140625" style="46" customWidth="1"/>
    <col min="9" max="9" width="8.44140625" customWidth="1"/>
    <col min="10" max="10" width="8.5546875" style="46" customWidth="1"/>
    <col min="11" max="11" width="7.44140625" customWidth="1"/>
    <col min="12" max="12" width="8.109375" style="46" customWidth="1"/>
    <col min="13" max="13" width="7.33203125" customWidth="1"/>
    <col min="14" max="14" width="8.109375" style="46" customWidth="1"/>
    <col min="15" max="15" width="7.44140625" customWidth="1"/>
    <col min="16" max="16" width="9.6640625" style="46" customWidth="1"/>
  </cols>
  <sheetData>
    <row r="1" spans="1:16" s="133" customFormat="1" ht="21.75" customHeight="1" x14ac:dyDescent="0.4">
      <c r="A1" s="583">
        <v>32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s="134" customFormat="1" ht="45" customHeight="1" x14ac:dyDescent="0.45">
      <c r="A2" s="577" t="s">
        <v>732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ht="17.2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7"/>
    </row>
    <row r="4" spans="1:16" s="16" customFormat="1" ht="30" customHeight="1" x14ac:dyDescent="0.3">
      <c r="A4" s="699" t="s">
        <v>0</v>
      </c>
      <c r="B4" s="699" t="s">
        <v>1</v>
      </c>
      <c r="C4" s="699" t="s">
        <v>229</v>
      </c>
      <c r="D4" s="699"/>
      <c r="E4" s="699" t="s">
        <v>230</v>
      </c>
      <c r="F4" s="699"/>
      <c r="G4" s="699" t="s">
        <v>231</v>
      </c>
      <c r="H4" s="699"/>
      <c r="I4" s="699" t="s">
        <v>232</v>
      </c>
      <c r="J4" s="699"/>
      <c r="K4" s="699" t="s">
        <v>233</v>
      </c>
      <c r="L4" s="699"/>
      <c r="M4" s="699" t="s">
        <v>234</v>
      </c>
      <c r="N4" s="699"/>
      <c r="O4" s="699" t="s">
        <v>648</v>
      </c>
      <c r="P4" s="699"/>
    </row>
    <row r="5" spans="1:16" x14ac:dyDescent="0.3">
      <c r="A5" s="699"/>
      <c r="B5" s="699"/>
      <c r="C5" s="352" t="s">
        <v>180</v>
      </c>
      <c r="D5" s="351" t="s">
        <v>209</v>
      </c>
      <c r="E5" s="352" t="s">
        <v>180</v>
      </c>
      <c r="F5" s="351" t="s">
        <v>209</v>
      </c>
      <c r="G5" s="352" t="s">
        <v>180</v>
      </c>
      <c r="H5" s="351" t="s">
        <v>209</v>
      </c>
      <c r="I5" s="352" t="s">
        <v>180</v>
      </c>
      <c r="J5" s="351" t="s">
        <v>209</v>
      </c>
      <c r="K5" s="352" t="s">
        <v>180</v>
      </c>
      <c r="L5" s="351" t="s">
        <v>209</v>
      </c>
      <c r="M5" s="352" t="s">
        <v>180</v>
      </c>
      <c r="N5" s="351" t="s">
        <v>209</v>
      </c>
      <c r="O5" s="352" t="s">
        <v>180</v>
      </c>
      <c r="P5" s="351" t="s">
        <v>209</v>
      </c>
    </row>
    <row r="6" spans="1:16" x14ac:dyDescent="0.3">
      <c r="A6" s="354">
        <v>1</v>
      </c>
      <c r="B6" s="354" t="s">
        <v>3</v>
      </c>
      <c r="C6" s="354">
        <v>0</v>
      </c>
      <c r="D6" s="361">
        <v>0</v>
      </c>
      <c r="E6" s="354">
        <v>5</v>
      </c>
      <c r="F6" s="361">
        <v>20.55</v>
      </c>
      <c r="G6" s="354">
        <v>11</v>
      </c>
      <c r="H6" s="361">
        <v>180.86</v>
      </c>
      <c r="I6" s="354">
        <v>0</v>
      </c>
      <c r="J6" s="361">
        <v>0</v>
      </c>
      <c r="K6" s="354">
        <v>0</v>
      </c>
      <c r="L6" s="361">
        <v>0</v>
      </c>
      <c r="M6" s="354">
        <v>0</v>
      </c>
      <c r="N6" s="361">
        <v>0</v>
      </c>
      <c r="O6" s="95">
        <f>C6+E6+G6+I6+K6+M6</f>
        <v>16</v>
      </c>
      <c r="P6" s="95">
        <f>D6+F6+H6+J6+L6+N6</f>
        <v>201.41000000000003</v>
      </c>
    </row>
    <row r="7" spans="1:16" x14ac:dyDescent="0.3">
      <c r="A7" s="94">
        <v>2</v>
      </c>
      <c r="B7" s="94" t="s">
        <v>4</v>
      </c>
      <c r="C7" s="94">
        <v>0</v>
      </c>
      <c r="D7" s="96">
        <v>0</v>
      </c>
      <c r="E7" s="94">
        <v>0</v>
      </c>
      <c r="F7" s="96">
        <v>0</v>
      </c>
      <c r="G7" s="94">
        <v>0</v>
      </c>
      <c r="H7" s="96">
        <v>0</v>
      </c>
      <c r="I7" s="94">
        <v>0</v>
      </c>
      <c r="J7" s="96">
        <v>0</v>
      </c>
      <c r="K7" s="94">
        <v>0</v>
      </c>
      <c r="L7" s="96">
        <v>0</v>
      </c>
      <c r="M7" s="94">
        <v>0</v>
      </c>
      <c r="N7" s="96">
        <v>0</v>
      </c>
      <c r="O7" s="95">
        <f t="shared" ref="O7:O31" si="0">C7+E7+G7+I7+K7+M7</f>
        <v>0</v>
      </c>
      <c r="P7" s="98">
        <f t="shared" ref="P7:P31" si="1">D7+F7+H7+J7+L7+N7</f>
        <v>0</v>
      </c>
    </row>
    <row r="8" spans="1:16" x14ac:dyDescent="0.3">
      <c r="A8" s="94">
        <v>3</v>
      </c>
      <c r="B8" s="94" t="s">
        <v>5</v>
      </c>
      <c r="C8" s="94">
        <v>0</v>
      </c>
      <c r="D8" s="96">
        <v>0</v>
      </c>
      <c r="E8" s="94">
        <v>2</v>
      </c>
      <c r="F8" s="96">
        <v>2.1</v>
      </c>
      <c r="G8" s="94">
        <v>13</v>
      </c>
      <c r="H8" s="96">
        <v>378.67</v>
      </c>
      <c r="I8" s="94">
        <v>0</v>
      </c>
      <c r="J8" s="96">
        <v>0</v>
      </c>
      <c r="K8" s="94">
        <v>0</v>
      </c>
      <c r="L8" s="96">
        <v>0</v>
      </c>
      <c r="M8" s="94">
        <v>0</v>
      </c>
      <c r="N8" s="96">
        <v>0</v>
      </c>
      <c r="O8" s="95">
        <f t="shared" si="0"/>
        <v>15</v>
      </c>
      <c r="P8" s="98">
        <f t="shared" si="1"/>
        <v>380.77000000000004</v>
      </c>
    </row>
    <row r="9" spans="1:16" x14ac:dyDescent="0.3">
      <c r="A9" s="94">
        <v>4</v>
      </c>
      <c r="B9" s="94" t="s">
        <v>6</v>
      </c>
      <c r="C9" s="94">
        <v>0</v>
      </c>
      <c r="D9" s="96">
        <v>0</v>
      </c>
      <c r="E9" s="94">
        <v>15</v>
      </c>
      <c r="F9" s="96">
        <v>39.22</v>
      </c>
      <c r="G9" s="94">
        <v>26</v>
      </c>
      <c r="H9" s="96">
        <v>366.84</v>
      </c>
      <c r="I9" s="94">
        <v>0</v>
      </c>
      <c r="J9" s="96">
        <v>0</v>
      </c>
      <c r="K9" s="94">
        <v>0</v>
      </c>
      <c r="L9" s="96">
        <v>0</v>
      </c>
      <c r="M9" s="94">
        <v>0</v>
      </c>
      <c r="N9" s="96">
        <v>0</v>
      </c>
      <c r="O9" s="95">
        <f t="shared" si="0"/>
        <v>41</v>
      </c>
      <c r="P9" s="98">
        <f t="shared" si="1"/>
        <v>406.05999999999995</v>
      </c>
    </row>
    <row r="10" spans="1:16" x14ac:dyDescent="0.3">
      <c r="A10" s="94">
        <v>5</v>
      </c>
      <c r="B10" s="94" t="s">
        <v>7</v>
      </c>
      <c r="C10" s="94">
        <v>0</v>
      </c>
      <c r="D10" s="96">
        <v>0</v>
      </c>
      <c r="E10" s="94">
        <v>2</v>
      </c>
      <c r="F10" s="96">
        <v>1.2</v>
      </c>
      <c r="G10" s="94">
        <v>7</v>
      </c>
      <c r="H10" s="96">
        <v>48.52</v>
      </c>
      <c r="I10" s="94">
        <v>0</v>
      </c>
      <c r="J10" s="96">
        <v>0</v>
      </c>
      <c r="K10" s="94">
        <v>0</v>
      </c>
      <c r="L10" s="96">
        <v>0</v>
      </c>
      <c r="M10" s="94">
        <v>0</v>
      </c>
      <c r="N10" s="96">
        <v>0</v>
      </c>
      <c r="O10" s="95">
        <f t="shared" si="0"/>
        <v>9</v>
      </c>
      <c r="P10" s="98">
        <f t="shared" si="1"/>
        <v>49.720000000000006</v>
      </c>
    </row>
    <row r="11" spans="1:16" x14ac:dyDescent="0.3">
      <c r="A11" s="94">
        <v>6</v>
      </c>
      <c r="B11" s="94" t="s">
        <v>8</v>
      </c>
      <c r="C11" s="94">
        <v>0</v>
      </c>
      <c r="D11" s="96">
        <v>0</v>
      </c>
      <c r="E11" s="94">
        <v>0</v>
      </c>
      <c r="F11" s="96">
        <v>0</v>
      </c>
      <c r="G11" s="94">
        <v>0</v>
      </c>
      <c r="H11" s="96">
        <v>0</v>
      </c>
      <c r="I11" s="94">
        <v>0</v>
      </c>
      <c r="J11" s="96">
        <v>0</v>
      </c>
      <c r="K11" s="94">
        <v>0</v>
      </c>
      <c r="L11" s="96">
        <v>0</v>
      </c>
      <c r="M11" s="94">
        <v>0</v>
      </c>
      <c r="N11" s="96">
        <v>0</v>
      </c>
      <c r="O11" s="95">
        <f t="shared" si="0"/>
        <v>0</v>
      </c>
      <c r="P11" s="98">
        <f t="shared" si="1"/>
        <v>0</v>
      </c>
    </row>
    <row r="12" spans="1:16" x14ac:dyDescent="0.3">
      <c r="A12" s="94">
        <v>7</v>
      </c>
      <c r="B12" s="94" t="s">
        <v>9</v>
      </c>
      <c r="C12" s="94">
        <v>0</v>
      </c>
      <c r="D12" s="96">
        <v>0</v>
      </c>
      <c r="E12" s="94">
        <v>0</v>
      </c>
      <c r="F12" s="96">
        <v>0</v>
      </c>
      <c r="G12" s="94">
        <v>9</v>
      </c>
      <c r="H12" s="96">
        <v>165</v>
      </c>
      <c r="I12" s="94">
        <v>0</v>
      </c>
      <c r="J12" s="96">
        <v>0</v>
      </c>
      <c r="K12" s="94">
        <v>0</v>
      </c>
      <c r="L12" s="96">
        <v>0</v>
      </c>
      <c r="M12" s="94">
        <v>0</v>
      </c>
      <c r="N12" s="96">
        <v>0</v>
      </c>
      <c r="O12" s="95">
        <f t="shared" si="0"/>
        <v>9</v>
      </c>
      <c r="P12" s="98">
        <f t="shared" si="1"/>
        <v>165</v>
      </c>
    </row>
    <row r="13" spans="1:16" x14ac:dyDescent="0.3">
      <c r="A13" s="94">
        <v>8</v>
      </c>
      <c r="B13" s="94" t="s">
        <v>10</v>
      </c>
      <c r="C13" s="94">
        <v>0</v>
      </c>
      <c r="D13" s="96">
        <v>0</v>
      </c>
      <c r="E13" s="94">
        <v>0</v>
      </c>
      <c r="F13" s="96">
        <v>0</v>
      </c>
      <c r="G13" s="94">
        <v>11</v>
      </c>
      <c r="H13" s="96">
        <v>235.5</v>
      </c>
      <c r="I13" s="94">
        <v>0</v>
      </c>
      <c r="J13" s="96">
        <v>0</v>
      </c>
      <c r="K13" s="94">
        <v>0</v>
      </c>
      <c r="L13" s="96">
        <v>0</v>
      </c>
      <c r="M13" s="94">
        <v>0</v>
      </c>
      <c r="N13" s="96">
        <v>0</v>
      </c>
      <c r="O13" s="95">
        <f t="shared" si="0"/>
        <v>11</v>
      </c>
      <c r="P13" s="98">
        <f t="shared" si="1"/>
        <v>235.5</v>
      </c>
    </row>
    <row r="14" spans="1:16" x14ac:dyDescent="0.3">
      <c r="A14" s="94">
        <v>9</v>
      </c>
      <c r="B14" s="94" t="s">
        <v>11</v>
      </c>
      <c r="C14" s="94">
        <v>0</v>
      </c>
      <c r="D14" s="96">
        <v>0</v>
      </c>
      <c r="E14" s="94">
        <v>0</v>
      </c>
      <c r="F14" s="96">
        <v>0</v>
      </c>
      <c r="G14" s="94">
        <v>7</v>
      </c>
      <c r="H14" s="96">
        <v>128.02000000000001</v>
      </c>
      <c r="I14" s="94">
        <v>0</v>
      </c>
      <c r="J14" s="96">
        <v>0</v>
      </c>
      <c r="K14" s="94">
        <v>0</v>
      </c>
      <c r="L14" s="96">
        <v>0</v>
      </c>
      <c r="M14" s="94">
        <v>0</v>
      </c>
      <c r="N14" s="96">
        <v>0</v>
      </c>
      <c r="O14" s="95">
        <f t="shared" si="0"/>
        <v>7</v>
      </c>
      <c r="P14" s="98">
        <f t="shared" si="1"/>
        <v>128.02000000000001</v>
      </c>
    </row>
    <row r="15" spans="1:16" x14ac:dyDescent="0.3">
      <c r="A15" s="94">
        <v>10</v>
      </c>
      <c r="B15" s="94" t="s">
        <v>12</v>
      </c>
      <c r="C15" s="94">
        <v>0</v>
      </c>
      <c r="D15" s="96">
        <v>0</v>
      </c>
      <c r="E15" s="94">
        <v>87</v>
      </c>
      <c r="F15" s="96">
        <v>99.4</v>
      </c>
      <c r="G15" s="94">
        <v>51</v>
      </c>
      <c r="H15" s="96">
        <v>640.04</v>
      </c>
      <c r="I15" s="94">
        <v>7</v>
      </c>
      <c r="J15" s="96">
        <v>18.59</v>
      </c>
      <c r="K15" s="94">
        <v>0</v>
      </c>
      <c r="L15" s="96">
        <v>0</v>
      </c>
      <c r="M15" s="94">
        <v>0</v>
      </c>
      <c r="N15" s="96">
        <v>0</v>
      </c>
      <c r="O15" s="95">
        <f t="shared" si="0"/>
        <v>145</v>
      </c>
      <c r="P15" s="98">
        <f t="shared" si="1"/>
        <v>758.03</v>
      </c>
    </row>
    <row r="16" spans="1:16" x14ac:dyDescent="0.3">
      <c r="A16" s="94">
        <v>11</v>
      </c>
      <c r="B16" s="94" t="s">
        <v>13</v>
      </c>
      <c r="C16" s="94">
        <v>0</v>
      </c>
      <c r="D16" s="96">
        <v>0</v>
      </c>
      <c r="E16" s="94">
        <v>0</v>
      </c>
      <c r="F16" s="96">
        <v>0</v>
      </c>
      <c r="G16" s="94">
        <v>14</v>
      </c>
      <c r="H16" s="96">
        <v>82.05</v>
      </c>
      <c r="I16" s="94">
        <v>0</v>
      </c>
      <c r="J16" s="96">
        <v>0</v>
      </c>
      <c r="K16" s="94">
        <v>0</v>
      </c>
      <c r="L16" s="96">
        <v>0</v>
      </c>
      <c r="M16" s="94">
        <v>0</v>
      </c>
      <c r="N16" s="96">
        <v>0</v>
      </c>
      <c r="O16" s="95">
        <f t="shared" si="0"/>
        <v>14</v>
      </c>
      <c r="P16" s="98">
        <f t="shared" si="1"/>
        <v>82.05</v>
      </c>
    </row>
    <row r="17" spans="1:16" x14ac:dyDescent="0.3">
      <c r="A17" s="94">
        <v>12</v>
      </c>
      <c r="B17" s="94" t="s">
        <v>14</v>
      </c>
      <c r="C17" s="94">
        <v>0</v>
      </c>
      <c r="D17" s="96">
        <v>0</v>
      </c>
      <c r="E17" s="94">
        <v>0</v>
      </c>
      <c r="F17" s="96">
        <v>0</v>
      </c>
      <c r="G17" s="94">
        <v>0</v>
      </c>
      <c r="H17" s="96">
        <v>0</v>
      </c>
      <c r="I17" s="94">
        <v>0</v>
      </c>
      <c r="J17" s="96">
        <v>0</v>
      </c>
      <c r="K17" s="94">
        <v>0</v>
      </c>
      <c r="L17" s="96">
        <v>0</v>
      </c>
      <c r="M17" s="94">
        <v>0</v>
      </c>
      <c r="N17" s="96">
        <v>0</v>
      </c>
      <c r="O17" s="95">
        <f t="shared" si="0"/>
        <v>0</v>
      </c>
      <c r="P17" s="98">
        <f t="shared" si="1"/>
        <v>0</v>
      </c>
    </row>
    <row r="18" spans="1:16" x14ac:dyDescent="0.3">
      <c r="A18" s="344" t="s">
        <v>15</v>
      </c>
      <c r="B18" s="344" t="s">
        <v>16</v>
      </c>
      <c r="C18" s="344">
        <f>SUM(C6:C17)</f>
        <v>0</v>
      </c>
      <c r="D18" s="345">
        <f t="shared" ref="D18:N18" si="2">SUM(D6:D17)</f>
        <v>0</v>
      </c>
      <c r="E18" s="344">
        <f t="shared" si="2"/>
        <v>111</v>
      </c>
      <c r="F18" s="345">
        <f t="shared" si="2"/>
        <v>162.47000000000003</v>
      </c>
      <c r="G18" s="344">
        <f t="shared" si="2"/>
        <v>149</v>
      </c>
      <c r="H18" s="345">
        <f t="shared" si="2"/>
        <v>2225.5</v>
      </c>
      <c r="I18" s="344">
        <f t="shared" si="2"/>
        <v>7</v>
      </c>
      <c r="J18" s="345">
        <f t="shared" si="2"/>
        <v>18.59</v>
      </c>
      <c r="K18" s="344">
        <f t="shared" si="2"/>
        <v>0</v>
      </c>
      <c r="L18" s="345">
        <f t="shared" si="2"/>
        <v>0</v>
      </c>
      <c r="M18" s="344">
        <f t="shared" si="2"/>
        <v>0</v>
      </c>
      <c r="N18" s="345">
        <f t="shared" si="2"/>
        <v>0</v>
      </c>
      <c r="O18" s="138">
        <f t="shared" si="0"/>
        <v>267</v>
      </c>
      <c r="P18" s="197">
        <f t="shared" si="1"/>
        <v>2406.5600000000004</v>
      </c>
    </row>
    <row r="19" spans="1:16" x14ac:dyDescent="0.3">
      <c r="A19" s="94">
        <v>1</v>
      </c>
      <c r="B19" s="94" t="s">
        <v>17</v>
      </c>
      <c r="C19" s="94">
        <v>0</v>
      </c>
      <c r="D19" s="96">
        <v>0</v>
      </c>
      <c r="E19" s="94">
        <v>0</v>
      </c>
      <c r="F19" s="96">
        <v>0</v>
      </c>
      <c r="G19" s="94">
        <v>0</v>
      </c>
      <c r="H19" s="96">
        <v>0</v>
      </c>
      <c r="I19" s="94">
        <v>0</v>
      </c>
      <c r="J19" s="96">
        <v>0</v>
      </c>
      <c r="K19" s="94">
        <v>11</v>
      </c>
      <c r="L19" s="96">
        <v>6.06</v>
      </c>
      <c r="M19" s="94">
        <v>0</v>
      </c>
      <c r="N19" s="96">
        <v>0</v>
      </c>
      <c r="O19" s="95">
        <f t="shared" si="0"/>
        <v>11</v>
      </c>
      <c r="P19" s="98">
        <f t="shared" si="1"/>
        <v>6.06</v>
      </c>
    </row>
    <row r="20" spans="1:16" x14ac:dyDescent="0.3">
      <c r="A20" s="94">
        <v>2</v>
      </c>
      <c r="B20" s="94" t="s">
        <v>34</v>
      </c>
      <c r="C20" s="94">
        <v>0</v>
      </c>
      <c r="D20" s="96">
        <v>0</v>
      </c>
      <c r="E20" s="94">
        <v>0</v>
      </c>
      <c r="F20" s="96">
        <v>0</v>
      </c>
      <c r="G20" s="94">
        <v>0</v>
      </c>
      <c r="H20" s="96">
        <v>0</v>
      </c>
      <c r="I20" s="94">
        <v>0</v>
      </c>
      <c r="J20" s="96">
        <v>0</v>
      </c>
      <c r="K20" s="94">
        <v>0</v>
      </c>
      <c r="L20" s="96">
        <v>0</v>
      </c>
      <c r="M20" s="94">
        <v>0</v>
      </c>
      <c r="N20" s="96">
        <v>0</v>
      </c>
      <c r="O20" s="95">
        <f t="shared" si="0"/>
        <v>0</v>
      </c>
      <c r="P20" s="98">
        <f t="shared" si="1"/>
        <v>0</v>
      </c>
    </row>
    <row r="21" spans="1:16" x14ac:dyDescent="0.3">
      <c r="A21" s="94">
        <v>3</v>
      </c>
      <c r="B21" s="94" t="s">
        <v>18</v>
      </c>
      <c r="C21" s="94">
        <v>0</v>
      </c>
      <c r="D21" s="96">
        <v>0</v>
      </c>
      <c r="E21" s="94">
        <v>1</v>
      </c>
      <c r="F21" s="96">
        <v>1.75</v>
      </c>
      <c r="G21" s="94">
        <v>0</v>
      </c>
      <c r="H21" s="96">
        <v>0</v>
      </c>
      <c r="I21" s="94">
        <v>0</v>
      </c>
      <c r="J21" s="96">
        <v>0</v>
      </c>
      <c r="K21" s="94">
        <v>0</v>
      </c>
      <c r="L21" s="96">
        <v>0</v>
      </c>
      <c r="M21" s="94">
        <v>0</v>
      </c>
      <c r="N21" s="96">
        <v>0</v>
      </c>
      <c r="O21" s="95">
        <f t="shared" si="0"/>
        <v>1</v>
      </c>
      <c r="P21" s="98">
        <f t="shared" si="1"/>
        <v>1.75</v>
      </c>
    </row>
    <row r="22" spans="1:16" x14ac:dyDescent="0.3">
      <c r="A22" s="94">
        <v>4</v>
      </c>
      <c r="B22" s="94" t="s">
        <v>19</v>
      </c>
      <c r="C22" s="94">
        <v>0</v>
      </c>
      <c r="D22" s="96">
        <v>0</v>
      </c>
      <c r="E22" s="94">
        <v>0</v>
      </c>
      <c r="F22" s="96">
        <v>0</v>
      </c>
      <c r="G22" s="94">
        <v>0</v>
      </c>
      <c r="H22" s="96">
        <v>0</v>
      </c>
      <c r="I22" s="94">
        <v>0</v>
      </c>
      <c r="J22" s="96">
        <v>0</v>
      </c>
      <c r="K22" s="94">
        <v>0</v>
      </c>
      <c r="L22" s="96">
        <v>0</v>
      </c>
      <c r="M22" s="94">
        <v>0</v>
      </c>
      <c r="N22" s="96">
        <v>0</v>
      </c>
      <c r="O22" s="95">
        <f t="shared" si="0"/>
        <v>0</v>
      </c>
      <c r="P22" s="98">
        <f t="shared" si="1"/>
        <v>0</v>
      </c>
    </row>
    <row r="23" spans="1:16" x14ac:dyDescent="0.3">
      <c r="A23" s="94">
        <v>5</v>
      </c>
      <c r="B23" s="94" t="s">
        <v>20</v>
      </c>
      <c r="C23" s="94">
        <v>0</v>
      </c>
      <c r="D23" s="96">
        <v>0</v>
      </c>
      <c r="E23" s="94">
        <v>1</v>
      </c>
      <c r="F23" s="96">
        <v>3.26</v>
      </c>
      <c r="G23" s="94">
        <v>1</v>
      </c>
      <c r="H23" s="96">
        <v>16.510000000000002</v>
      </c>
      <c r="I23" s="94">
        <v>0</v>
      </c>
      <c r="J23" s="96">
        <v>0</v>
      </c>
      <c r="K23" s="94">
        <v>0</v>
      </c>
      <c r="L23" s="96">
        <v>0</v>
      </c>
      <c r="M23" s="94">
        <v>0</v>
      </c>
      <c r="N23" s="96">
        <v>0</v>
      </c>
      <c r="O23" s="95">
        <f t="shared" si="0"/>
        <v>2</v>
      </c>
      <c r="P23" s="98">
        <f t="shared" si="1"/>
        <v>19.770000000000003</v>
      </c>
    </row>
    <row r="24" spans="1:16" x14ac:dyDescent="0.3">
      <c r="A24" s="94">
        <v>6</v>
      </c>
      <c r="B24" s="94" t="s">
        <v>21</v>
      </c>
      <c r="C24" s="94">
        <v>0</v>
      </c>
      <c r="D24" s="96">
        <v>0</v>
      </c>
      <c r="E24" s="94">
        <v>0</v>
      </c>
      <c r="F24" s="96">
        <v>0</v>
      </c>
      <c r="G24" s="94">
        <v>0</v>
      </c>
      <c r="H24" s="96">
        <v>0</v>
      </c>
      <c r="I24" s="94">
        <v>0</v>
      </c>
      <c r="J24" s="96">
        <v>0</v>
      </c>
      <c r="K24" s="94">
        <v>0</v>
      </c>
      <c r="L24" s="96">
        <v>0</v>
      </c>
      <c r="M24" s="94">
        <v>0</v>
      </c>
      <c r="N24" s="96">
        <v>0</v>
      </c>
      <c r="O24" s="95">
        <f t="shared" si="0"/>
        <v>0</v>
      </c>
      <c r="P24" s="98">
        <f t="shared" si="1"/>
        <v>0</v>
      </c>
    </row>
    <row r="25" spans="1:16" x14ac:dyDescent="0.3">
      <c r="A25" s="94">
        <v>7</v>
      </c>
      <c r="B25" s="94" t="s">
        <v>22</v>
      </c>
      <c r="C25" s="94">
        <v>0</v>
      </c>
      <c r="D25" s="96">
        <v>0</v>
      </c>
      <c r="E25" s="94">
        <v>0</v>
      </c>
      <c r="F25" s="96">
        <v>0</v>
      </c>
      <c r="G25" s="94">
        <v>0</v>
      </c>
      <c r="H25" s="96">
        <v>0</v>
      </c>
      <c r="I25" s="94">
        <v>0</v>
      </c>
      <c r="J25" s="96">
        <v>0</v>
      </c>
      <c r="K25" s="94">
        <v>0</v>
      </c>
      <c r="L25" s="96">
        <v>0</v>
      </c>
      <c r="M25" s="94">
        <v>0</v>
      </c>
      <c r="N25" s="96">
        <v>0</v>
      </c>
      <c r="O25" s="95">
        <f t="shared" si="0"/>
        <v>0</v>
      </c>
      <c r="P25" s="98">
        <f t="shared" si="1"/>
        <v>0</v>
      </c>
    </row>
    <row r="26" spans="1:16" x14ac:dyDescent="0.3">
      <c r="A26" s="94">
        <v>8</v>
      </c>
      <c r="B26" s="94" t="s">
        <v>23</v>
      </c>
      <c r="C26" s="94">
        <v>0</v>
      </c>
      <c r="D26" s="96">
        <v>0</v>
      </c>
      <c r="E26" s="94">
        <v>0</v>
      </c>
      <c r="F26" s="96">
        <v>0</v>
      </c>
      <c r="G26" s="94">
        <v>0</v>
      </c>
      <c r="H26" s="96">
        <v>0</v>
      </c>
      <c r="I26" s="94">
        <v>0</v>
      </c>
      <c r="J26" s="96">
        <v>0</v>
      </c>
      <c r="K26" s="94">
        <v>0</v>
      </c>
      <c r="L26" s="96">
        <v>0</v>
      </c>
      <c r="M26" s="94">
        <v>0</v>
      </c>
      <c r="N26" s="96">
        <v>0</v>
      </c>
      <c r="O26" s="95">
        <f t="shared" si="0"/>
        <v>0</v>
      </c>
      <c r="P26" s="98">
        <f t="shared" si="1"/>
        <v>0</v>
      </c>
    </row>
    <row r="27" spans="1:16" ht="15.75" customHeight="1" x14ac:dyDescent="0.3">
      <c r="A27" s="344" t="s">
        <v>24</v>
      </c>
      <c r="B27" s="344" t="s">
        <v>16</v>
      </c>
      <c r="C27" s="344">
        <v>0</v>
      </c>
      <c r="D27" s="345">
        <f>SUM(D19:D26)</f>
        <v>0</v>
      </c>
      <c r="E27" s="344">
        <f t="shared" ref="E27:N27" si="3">SUM(E19:E26)</f>
        <v>2</v>
      </c>
      <c r="F27" s="345">
        <f t="shared" si="3"/>
        <v>5.01</v>
      </c>
      <c r="G27" s="344">
        <f t="shared" si="3"/>
        <v>1</v>
      </c>
      <c r="H27" s="345">
        <f t="shared" si="3"/>
        <v>16.510000000000002</v>
      </c>
      <c r="I27" s="344">
        <f t="shared" si="3"/>
        <v>0</v>
      </c>
      <c r="J27" s="345">
        <f t="shared" si="3"/>
        <v>0</v>
      </c>
      <c r="K27" s="344">
        <f t="shared" si="3"/>
        <v>11</v>
      </c>
      <c r="L27" s="345">
        <f t="shared" si="3"/>
        <v>6.06</v>
      </c>
      <c r="M27" s="344">
        <f t="shared" si="3"/>
        <v>0</v>
      </c>
      <c r="N27" s="345">
        <f t="shared" si="3"/>
        <v>0</v>
      </c>
      <c r="O27" s="138">
        <f t="shared" si="0"/>
        <v>14</v>
      </c>
      <c r="P27" s="197">
        <f t="shared" si="1"/>
        <v>27.580000000000002</v>
      </c>
    </row>
    <row r="28" spans="1:16" x14ac:dyDescent="0.3">
      <c r="A28" s="94">
        <v>1</v>
      </c>
      <c r="B28" s="94" t="s">
        <v>25</v>
      </c>
      <c r="C28" s="94">
        <v>0</v>
      </c>
      <c r="D28" s="96">
        <v>0</v>
      </c>
      <c r="E28" s="94">
        <v>0</v>
      </c>
      <c r="F28" s="96">
        <v>0</v>
      </c>
      <c r="G28" s="94">
        <v>12</v>
      </c>
      <c r="H28" s="96">
        <v>252</v>
      </c>
      <c r="I28" s="94">
        <v>0</v>
      </c>
      <c r="J28" s="96">
        <v>0</v>
      </c>
      <c r="K28" s="94">
        <v>0</v>
      </c>
      <c r="L28" s="96">
        <v>0</v>
      </c>
      <c r="M28" s="94">
        <v>82</v>
      </c>
      <c r="N28" s="96">
        <v>77.900000000000006</v>
      </c>
      <c r="O28" s="95">
        <f t="shared" si="0"/>
        <v>94</v>
      </c>
      <c r="P28" s="98">
        <f t="shared" si="1"/>
        <v>329.9</v>
      </c>
    </row>
    <row r="29" spans="1:16" x14ac:dyDescent="0.3">
      <c r="A29" s="344" t="s">
        <v>26</v>
      </c>
      <c r="B29" s="344" t="s">
        <v>16</v>
      </c>
      <c r="C29" s="344">
        <f>C28</f>
        <v>0</v>
      </c>
      <c r="D29" s="345">
        <f t="shared" ref="D29:N29" si="4">D28</f>
        <v>0</v>
      </c>
      <c r="E29" s="344">
        <f t="shared" si="4"/>
        <v>0</v>
      </c>
      <c r="F29" s="345">
        <f t="shared" si="4"/>
        <v>0</v>
      </c>
      <c r="G29" s="344">
        <f t="shared" si="4"/>
        <v>12</v>
      </c>
      <c r="H29" s="345">
        <f t="shared" si="4"/>
        <v>252</v>
      </c>
      <c r="I29" s="344">
        <f t="shared" si="4"/>
        <v>0</v>
      </c>
      <c r="J29" s="345">
        <f t="shared" si="4"/>
        <v>0</v>
      </c>
      <c r="K29" s="344">
        <f t="shared" si="4"/>
        <v>0</v>
      </c>
      <c r="L29" s="345">
        <f t="shared" si="4"/>
        <v>0</v>
      </c>
      <c r="M29" s="344">
        <f t="shared" si="4"/>
        <v>82</v>
      </c>
      <c r="N29" s="345">
        <f t="shared" si="4"/>
        <v>77.900000000000006</v>
      </c>
      <c r="O29" s="138">
        <f t="shared" si="0"/>
        <v>94</v>
      </c>
      <c r="P29" s="197">
        <f t="shared" si="1"/>
        <v>329.9</v>
      </c>
    </row>
    <row r="30" spans="1:16" x14ac:dyDescent="0.3">
      <c r="A30" s="94">
        <v>1</v>
      </c>
      <c r="B30" s="94" t="s">
        <v>27</v>
      </c>
      <c r="C30" s="94">
        <v>0</v>
      </c>
      <c r="D30" s="96">
        <v>0</v>
      </c>
      <c r="E30" s="94">
        <v>1</v>
      </c>
      <c r="F30" s="96">
        <v>10.18</v>
      </c>
      <c r="G30" s="94">
        <v>22</v>
      </c>
      <c r="H30" s="96">
        <v>185.53</v>
      </c>
      <c r="I30" s="94">
        <v>0</v>
      </c>
      <c r="J30" s="96">
        <v>0</v>
      </c>
      <c r="K30" s="94">
        <v>0</v>
      </c>
      <c r="L30" s="96">
        <v>0</v>
      </c>
      <c r="M30" s="94">
        <v>0</v>
      </c>
      <c r="N30" s="96">
        <v>0</v>
      </c>
      <c r="O30" s="95">
        <f t="shared" si="0"/>
        <v>23</v>
      </c>
      <c r="P30" s="98">
        <f t="shared" si="1"/>
        <v>195.71</v>
      </c>
    </row>
    <row r="31" spans="1:16" x14ac:dyDescent="0.3">
      <c r="A31" s="344" t="s">
        <v>28</v>
      </c>
      <c r="B31" s="344" t="s">
        <v>16</v>
      </c>
      <c r="C31" s="344">
        <f>C18+C27+C29+C30</f>
        <v>0</v>
      </c>
      <c r="D31" s="345">
        <f t="shared" ref="D31:N31" si="5">D18+D27+D29+D30</f>
        <v>0</v>
      </c>
      <c r="E31" s="344">
        <f t="shared" si="5"/>
        <v>114</v>
      </c>
      <c r="F31" s="345">
        <f t="shared" si="5"/>
        <v>177.66000000000003</v>
      </c>
      <c r="G31" s="344">
        <f t="shared" si="5"/>
        <v>184</v>
      </c>
      <c r="H31" s="345">
        <f t="shared" si="5"/>
        <v>2679.5400000000004</v>
      </c>
      <c r="I31" s="344">
        <f t="shared" si="5"/>
        <v>7</v>
      </c>
      <c r="J31" s="345">
        <f t="shared" si="5"/>
        <v>18.59</v>
      </c>
      <c r="K31" s="344">
        <f t="shared" si="5"/>
        <v>11</v>
      </c>
      <c r="L31" s="345">
        <f t="shared" si="5"/>
        <v>6.06</v>
      </c>
      <c r="M31" s="344">
        <f t="shared" si="5"/>
        <v>82</v>
      </c>
      <c r="N31" s="345">
        <f t="shared" si="5"/>
        <v>77.900000000000006</v>
      </c>
      <c r="O31" s="138">
        <f t="shared" si="0"/>
        <v>398</v>
      </c>
      <c r="P31" s="197">
        <f t="shared" si="1"/>
        <v>2959.7500000000005</v>
      </c>
    </row>
  </sheetData>
  <mergeCells count="12">
    <mergeCell ref="A4:A5"/>
    <mergeCell ref="B4:B5"/>
    <mergeCell ref="A1:P1"/>
    <mergeCell ref="A2:P2"/>
    <mergeCell ref="A3:P3"/>
    <mergeCell ref="O4:P4"/>
    <mergeCell ref="C4:D4"/>
    <mergeCell ref="E4:F4"/>
    <mergeCell ref="G4:H4"/>
    <mergeCell ref="I4:J4"/>
    <mergeCell ref="K4:L4"/>
    <mergeCell ref="M4:N4"/>
  </mergeCells>
  <printOptions gridLines="1"/>
  <pageMargins left="1.51" right="0.25" top="0.75" bottom="0.75" header="0.3" footer="0.3"/>
  <pageSetup paperSize="9"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P29"/>
  <sheetViews>
    <sheetView workbookViewId="0">
      <selection sqref="A1:P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bestFit="1" customWidth="1"/>
    <col min="4" max="4" width="8" customWidth="1"/>
    <col min="5" max="5" width="4.109375" style="273" bestFit="1" customWidth="1"/>
    <col min="6" max="6" width="11.88671875" style="46" customWidth="1"/>
    <col min="7" max="7" width="4.109375" style="273" bestFit="1" customWidth="1"/>
    <col min="8" max="8" width="10.5546875" style="46" customWidth="1"/>
    <col min="9" max="9" width="7.33203125" style="273" customWidth="1"/>
    <col min="10" max="10" width="12" style="46" customWidth="1"/>
    <col min="11" max="11" width="4.5546875" style="273" bestFit="1" customWidth="1"/>
    <col min="12" max="12" width="15.109375" style="46" customWidth="1"/>
    <col min="13" max="13" width="4.5546875" style="273" bestFit="1" customWidth="1"/>
    <col min="14" max="14" width="12.44140625" style="46" customWidth="1"/>
    <col min="15" max="15" width="9.44140625" style="273" customWidth="1"/>
    <col min="16" max="16" width="14.5546875" style="46" customWidth="1"/>
  </cols>
  <sheetData>
    <row r="1" spans="1:16" ht="18" x14ac:dyDescent="0.35">
      <c r="A1" s="601">
        <v>33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3"/>
    </row>
    <row r="2" spans="1:16" ht="50.25" customHeight="1" x14ac:dyDescent="0.3">
      <c r="A2" s="708" t="s">
        <v>819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10"/>
    </row>
    <row r="3" spans="1:16" ht="15.6" x14ac:dyDescent="0.3">
      <c r="A3" s="702" t="s">
        <v>83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4"/>
    </row>
    <row r="4" spans="1:16" ht="31.5" customHeight="1" x14ac:dyDescent="0.3">
      <c r="A4" s="633" t="s">
        <v>0</v>
      </c>
      <c r="B4" s="638" t="s">
        <v>84</v>
      </c>
      <c r="C4" s="705" t="s">
        <v>229</v>
      </c>
      <c r="D4" s="705"/>
      <c r="E4" s="705" t="s">
        <v>230</v>
      </c>
      <c r="F4" s="705"/>
      <c r="G4" s="705" t="s">
        <v>231</v>
      </c>
      <c r="H4" s="705"/>
      <c r="I4" s="705" t="s">
        <v>232</v>
      </c>
      <c r="J4" s="705"/>
      <c r="K4" s="705" t="s">
        <v>233</v>
      </c>
      <c r="L4" s="705"/>
      <c r="M4" s="705" t="s">
        <v>234</v>
      </c>
      <c r="N4" s="705"/>
      <c r="O4" s="705" t="s">
        <v>648</v>
      </c>
      <c r="P4" s="705"/>
    </row>
    <row r="5" spans="1:16" x14ac:dyDescent="0.3">
      <c r="A5" s="620"/>
      <c r="B5" s="639"/>
      <c r="C5" s="396" t="s">
        <v>180</v>
      </c>
      <c r="D5" s="394" t="s">
        <v>209</v>
      </c>
      <c r="E5" s="451" t="s">
        <v>180</v>
      </c>
      <c r="F5" s="458" t="s">
        <v>209</v>
      </c>
      <c r="G5" s="451" t="s">
        <v>180</v>
      </c>
      <c r="H5" s="458" t="s">
        <v>209</v>
      </c>
      <c r="I5" s="451" t="s">
        <v>180</v>
      </c>
      <c r="J5" s="458" t="s">
        <v>209</v>
      </c>
      <c r="K5" s="451" t="s">
        <v>180</v>
      </c>
      <c r="L5" s="458" t="s">
        <v>209</v>
      </c>
      <c r="M5" s="451" t="s">
        <v>180</v>
      </c>
      <c r="N5" s="458" t="s">
        <v>209</v>
      </c>
      <c r="O5" s="451" t="s">
        <v>180</v>
      </c>
      <c r="P5" s="458" t="s">
        <v>209</v>
      </c>
    </row>
    <row r="6" spans="1:16" x14ac:dyDescent="0.3">
      <c r="A6" s="5">
        <v>1</v>
      </c>
      <c r="B6" s="5" t="s">
        <v>96</v>
      </c>
      <c r="C6" s="5">
        <v>0</v>
      </c>
      <c r="D6" s="5">
        <v>0</v>
      </c>
      <c r="E6" s="434">
        <v>0</v>
      </c>
      <c r="F6" s="44">
        <v>0</v>
      </c>
      <c r="G6" s="434">
        <v>2</v>
      </c>
      <c r="H6" s="44">
        <v>36.85</v>
      </c>
      <c r="I6" s="434">
        <v>0</v>
      </c>
      <c r="J6" s="44">
        <v>0</v>
      </c>
      <c r="K6" s="434">
        <v>0</v>
      </c>
      <c r="L6" s="44">
        <v>0</v>
      </c>
      <c r="M6" s="434">
        <v>0</v>
      </c>
      <c r="N6" s="44">
        <v>0</v>
      </c>
      <c r="O6" s="434">
        <f>C6+E6+G6+I6+K6+M6</f>
        <v>2</v>
      </c>
      <c r="P6" s="44">
        <f>D6+F6+H6+J6+L6+N6</f>
        <v>36.85</v>
      </c>
    </row>
    <row r="7" spans="1:16" x14ac:dyDescent="0.3">
      <c r="A7" s="5">
        <v>2</v>
      </c>
      <c r="B7" s="5" t="s">
        <v>97</v>
      </c>
      <c r="C7" s="5">
        <v>0</v>
      </c>
      <c r="D7" s="5">
        <v>0</v>
      </c>
      <c r="E7" s="434">
        <v>7</v>
      </c>
      <c r="F7" s="44">
        <v>14.06</v>
      </c>
      <c r="G7" s="434">
        <v>3</v>
      </c>
      <c r="H7" s="44">
        <v>20.74</v>
      </c>
      <c r="I7" s="434">
        <v>0</v>
      </c>
      <c r="J7" s="44">
        <v>0</v>
      </c>
      <c r="K7" s="434">
        <v>0</v>
      </c>
      <c r="L7" s="44">
        <v>0</v>
      </c>
      <c r="M7" s="434">
        <v>0</v>
      </c>
      <c r="N7" s="44">
        <v>0</v>
      </c>
      <c r="O7" s="434">
        <f t="shared" ref="O7:O27" si="0">C7+E7+G7+I7+K7+M7</f>
        <v>10</v>
      </c>
      <c r="P7" s="44">
        <f t="shared" ref="P7:P29" si="1">D7+F7+H7+J7+L7+N7</f>
        <v>34.799999999999997</v>
      </c>
    </row>
    <row r="8" spans="1:16" x14ac:dyDescent="0.3">
      <c r="A8" s="5">
        <v>3</v>
      </c>
      <c r="B8" s="5" t="s">
        <v>98</v>
      </c>
      <c r="C8" s="5">
        <v>0</v>
      </c>
      <c r="D8" s="5">
        <v>0</v>
      </c>
      <c r="E8" s="434">
        <v>0</v>
      </c>
      <c r="F8" s="44">
        <v>0</v>
      </c>
      <c r="G8" s="434">
        <v>0</v>
      </c>
      <c r="H8" s="44">
        <v>0</v>
      </c>
      <c r="I8" s="434">
        <v>0</v>
      </c>
      <c r="J8" s="44">
        <v>0</v>
      </c>
      <c r="K8" s="434">
        <v>0</v>
      </c>
      <c r="L8" s="44">
        <v>0</v>
      </c>
      <c r="M8" s="434">
        <v>0</v>
      </c>
      <c r="N8" s="44">
        <v>0</v>
      </c>
      <c r="O8" s="434">
        <f t="shared" si="0"/>
        <v>0</v>
      </c>
      <c r="P8" s="44">
        <f t="shared" si="1"/>
        <v>0</v>
      </c>
    </row>
    <row r="9" spans="1:16" x14ac:dyDescent="0.3">
      <c r="A9" s="5">
        <v>4</v>
      </c>
      <c r="B9" s="5" t="s">
        <v>99</v>
      </c>
      <c r="C9" s="5">
        <v>0</v>
      </c>
      <c r="D9" s="5">
        <v>0</v>
      </c>
      <c r="E9" s="434">
        <v>0</v>
      </c>
      <c r="F9" s="44">
        <v>0</v>
      </c>
      <c r="G9" s="434">
        <v>0</v>
      </c>
      <c r="H9" s="44">
        <v>0</v>
      </c>
      <c r="I9" s="434">
        <v>0</v>
      </c>
      <c r="J9" s="44">
        <v>0</v>
      </c>
      <c r="K9" s="434">
        <v>0</v>
      </c>
      <c r="L9" s="44">
        <v>0</v>
      </c>
      <c r="M9" s="434">
        <v>0</v>
      </c>
      <c r="N9" s="44">
        <v>0</v>
      </c>
      <c r="O9" s="434">
        <f t="shared" si="0"/>
        <v>0</v>
      </c>
      <c r="P9" s="44">
        <f t="shared" si="1"/>
        <v>0</v>
      </c>
    </row>
    <row r="10" spans="1:16" x14ac:dyDescent="0.3">
      <c r="A10" s="5">
        <v>5</v>
      </c>
      <c r="B10" s="5" t="s">
        <v>100</v>
      </c>
      <c r="C10" s="5">
        <v>0</v>
      </c>
      <c r="D10" s="5">
        <v>0</v>
      </c>
      <c r="E10" s="434">
        <v>11</v>
      </c>
      <c r="F10" s="44">
        <v>29.26</v>
      </c>
      <c r="G10" s="434">
        <v>14</v>
      </c>
      <c r="H10" s="44">
        <v>240.43</v>
      </c>
      <c r="I10" s="434">
        <v>1</v>
      </c>
      <c r="J10" s="44">
        <v>4.1399999999999997</v>
      </c>
      <c r="K10" s="434">
        <v>0</v>
      </c>
      <c r="L10" s="44">
        <v>2.4500000000000002</v>
      </c>
      <c r="M10" s="434">
        <v>7</v>
      </c>
      <c r="N10" s="44">
        <v>7</v>
      </c>
      <c r="O10" s="434">
        <f t="shared" si="0"/>
        <v>33</v>
      </c>
      <c r="P10" s="44">
        <f t="shared" si="1"/>
        <v>283.27999999999997</v>
      </c>
    </row>
    <row r="11" spans="1:16" x14ac:dyDescent="0.3">
      <c r="A11" s="5">
        <v>6</v>
      </c>
      <c r="B11" s="5" t="s">
        <v>101</v>
      </c>
      <c r="C11" s="5">
        <v>0</v>
      </c>
      <c r="D11" s="5">
        <v>0</v>
      </c>
      <c r="E11" s="434">
        <v>1</v>
      </c>
      <c r="F11" s="44">
        <v>0.9</v>
      </c>
      <c r="G11" s="434">
        <v>1</v>
      </c>
      <c r="H11" s="44">
        <v>15.25</v>
      </c>
      <c r="I11" s="434">
        <v>0</v>
      </c>
      <c r="J11" s="44">
        <v>0</v>
      </c>
      <c r="K11" s="434">
        <v>0</v>
      </c>
      <c r="L11" s="44">
        <v>0</v>
      </c>
      <c r="M11" s="434">
        <v>0</v>
      </c>
      <c r="N11" s="44">
        <v>0</v>
      </c>
      <c r="O11" s="434">
        <f t="shared" si="0"/>
        <v>2</v>
      </c>
      <c r="P11" s="44">
        <f t="shared" si="1"/>
        <v>16.149999999999999</v>
      </c>
    </row>
    <row r="12" spans="1:16" x14ac:dyDescent="0.3">
      <c r="A12" s="5">
        <v>7</v>
      </c>
      <c r="B12" s="5" t="s">
        <v>102</v>
      </c>
      <c r="C12" s="5">
        <v>0</v>
      </c>
      <c r="D12" s="5">
        <v>0</v>
      </c>
      <c r="E12" s="434">
        <v>0</v>
      </c>
      <c r="F12" s="44">
        <v>0</v>
      </c>
      <c r="G12" s="434">
        <v>0</v>
      </c>
      <c r="H12" s="44">
        <v>0</v>
      </c>
      <c r="I12" s="434">
        <v>0</v>
      </c>
      <c r="J12" s="44">
        <v>0</v>
      </c>
      <c r="K12" s="434">
        <v>0</v>
      </c>
      <c r="L12" s="44">
        <v>0</v>
      </c>
      <c r="M12" s="434">
        <v>0</v>
      </c>
      <c r="N12" s="44">
        <v>0</v>
      </c>
      <c r="O12" s="434">
        <f t="shared" si="0"/>
        <v>0</v>
      </c>
      <c r="P12" s="44">
        <f t="shared" si="1"/>
        <v>0</v>
      </c>
    </row>
    <row r="13" spans="1:16" x14ac:dyDescent="0.3">
      <c r="A13" s="5">
        <v>8</v>
      </c>
      <c r="B13" s="5" t="s">
        <v>103</v>
      </c>
      <c r="C13" s="5">
        <v>0</v>
      </c>
      <c r="D13" s="5">
        <v>0</v>
      </c>
      <c r="E13" s="434">
        <v>0</v>
      </c>
      <c r="F13" s="44">
        <v>0</v>
      </c>
      <c r="G13" s="434">
        <v>1</v>
      </c>
      <c r="H13" s="44">
        <v>9.85</v>
      </c>
      <c r="I13" s="434">
        <v>0</v>
      </c>
      <c r="J13" s="44">
        <v>0</v>
      </c>
      <c r="K13" s="434">
        <v>0</v>
      </c>
      <c r="L13" s="44">
        <v>0</v>
      </c>
      <c r="M13" s="434">
        <v>0</v>
      </c>
      <c r="N13" s="44">
        <v>0</v>
      </c>
      <c r="O13" s="434">
        <f t="shared" si="0"/>
        <v>1</v>
      </c>
      <c r="P13" s="44">
        <f t="shared" si="1"/>
        <v>9.85</v>
      </c>
    </row>
    <row r="14" spans="1:16" x14ac:dyDescent="0.3">
      <c r="A14" s="5">
        <v>9</v>
      </c>
      <c r="B14" s="5" t="s">
        <v>104</v>
      </c>
      <c r="C14" s="5">
        <v>0</v>
      </c>
      <c r="D14" s="5">
        <v>0</v>
      </c>
      <c r="E14" s="434">
        <v>7</v>
      </c>
      <c r="F14" s="44">
        <v>9.81</v>
      </c>
      <c r="G14" s="434">
        <v>7</v>
      </c>
      <c r="H14" s="44">
        <v>55.9</v>
      </c>
      <c r="I14" s="434">
        <v>2</v>
      </c>
      <c r="J14" s="44">
        <v>0.23</v>
      </c>
      <c r="K14" s="434">
        <v>0</v>
      </c>
      <c r="L14" s="44">
        <v>0</v>
      </c>
      <c r="M14" s="434">
        <v>1</v>
      </c>
      <c r="N14" s="44">
        <v>3</v>
      </c>
      <c r="O14" s="434">
        <f t="shared" si="0"/>
        <v>17</v>
      </c>
      <c r="P14" s="44">
        <f t="shared" si="1"/>
        <v>68.94</v>
      </c>
    </row>
    <row r="15" spans="1:16" x14ac:dyDescent="0.3">
      <c r="A15" s="5">
        <v>10</v>
      </c>
      <c r="B15" s="5" t="s">
        <v>105</v>
      </c>
      <c r="C15" s="5">
        <v>0</v>
      </c>
      <c r="D15" s="5">
        <v>0</v>
      </c>
      <c r="E15" s="434">
        <v>0</v>
      </c>
      <c r="F15" s="44">
        <v>0</v>
      </c>
      <c r="G15" s="434">
        <v>0</v>
      </c>
      <c r="H15" s="44">
        <v>0</v>
      </c>
      <c r="I15" s="434">
        <v>0</v>
      </c>
      <c r="J15" s="44">
        <v>0</v>
      </c>
      <c r="K15" s="434">
        <v>0</v>
      </c>
      <c r="L15" s="44">
        <v>0</v>
      </c>
      <c r="M15" s="434">
        <v>0</v>
      </c>
      <c r="N15" s="44">
        <v>0</v>
      </c>
      <c r="O15" s="434">
        <f t="shared" si="0"/>
        <v>0</v>
      </c>
      <c r="P15" s="44">
        <f t="shared" si="1"/>
        <v>0</v>
      </c>
    </row>
    <row r="16" spans="1:16" x14ac:dyDescent="0.3">
      <c r="A16" s="5">
        <v>11</v>
      </c>
      <c r="B16" s="5" t="s">
        <v>106</v>
      </c>
      <c r="C16" s="5">
        <v>0</v>
      </c>
      <c r="D16" s="5">
        <v>0</v>
      </c>
      <c r="E16" s="434">
        <v>2</v>
      </c>
      <c r="F16" s="44">
        <v>4.75</v>
      </c>
      <c r="G16" s="434">
        <v>0</v>
      </c>
      <c r="H16" s="44">
        <v>0</v>
      </c>
      <c r="I16" s="434">
        <v>0</v>
      </c>
      <c r="J16" s="44">
        <v>0</v>
      </c>
      <c r="K16" s="434">
        <v>0</v>
      </c>
      <c r="L16" s="44">
        <v>0</v>
      </c>
      <c r="M16" s="434">
        <v>30</v>
      </c>
      <c r="N16" s="44">
        <v>18.899999999999999</v>
      </c>
      <c r="O16" s="434">
        <f t="shared" si="0"/>
        <v>32</v>
      </c>
      <c r="P16" s="44">
        <f t="shared" si="1"/>
        <v>23.65</v>
      </c>
    </row>
    <row r="17" spans="1:16" x14ac:dyDescent="0.3">
      <c r="A17" s="5">
        <v>12</v>
      </c>
      <c r="B17" s="5" t="s">
        <v>107</v>
      </c>
      <c r="C17" s="462">
        <v>0</v>
      </c>
      <c r="D17" s="462">
        <v>0</v>
      </c>
      <c r="E17" s="494">
        <v>10</v>
      </c>
      <c r="F17" s="464">
        <v>7.42</v>
      </c>
      <c r="G17" s="494">
        <v>11</v>
      </c>
      <c r="H17" s="464">
        <v>184.76</v>
      </c>
      <c r="I17" s="494">
        <v>0</v>
      </c>
      <c r="J17" s="464">
        <v>0</v>
      </c>
      <c r="K17" s="494">
        <v>0</v>
      </c>
      <c r="L17" s="464">
        <v>0</v>
      </c>
      <c r="M17" s="494">
        <v>1</v>
      </c>
      <c r="N17" s="464">
        <v>1</v>
      </c>
      <c r="O17" s="494">
        <f t="shared" si="0"/>
        <v>22</v>
      </c>
      <c r="P17" s="464">
        <f t="shared" si="1"/>
        <v>193.17999999999998</v>
      </c>
    </row>
    <row r="18" spans="1:16" x14ac:dyDescent="0.3">
      <c r="A18" s="5">
        <v>13</v>
      </c>
      <c r="B18" s="5" t="s">
        <v>108</v>
      </c>
      <c r="C18" s="5">
        <v>0</v>
      </c>
      <c r="D18" s="5">
        <v>0</v>
      </c>
      <c r="E18" s="434">
        <v>1</v>
      </c>
      <c r="F18" s="44">
        <v>2.4900000000000002</v>
      </c>
      <c r="G18" s="434">
        <v>5</v>
      </c>
      <c r="H18" s="44">
        <v>92.5</v>
      </c>
      <c r="I18" s="434">
        <v>1</v>
      </c>
      <c r="J18" s="44">
        <v>8</v>
      </c>
      <c r="K18" s="434">
        <v>0</v>
      </c>
      <c r="L18" s="44">
        <v>0</v>
      </c>
      <c r="M18" s="434">
        <v>0</v>
      </c>
      <c r="N18" s="44">
        <v>0</v>
      </c>
      <c r="O18" s="434">
        <f t="shared" si="0"/>
        <v>7</v>
      </c>
      <c r="P18" s="44">
        <f t="shared" si="1"/>
        <v>102.99</v>
      </c>
    </row>
    <row r="19" spans="1:16" x14ac:dyDescent="0.3">
      <c r="A19" s="5">
        <v>14</v>
      </c>
      <c r="B19" s="5" t="s">
        <v>109</v>
      </c>
      <c r="C19" s="5">
        <v>0</v>
      </c>
      <c r="D19" s="5">
        <v>0</v>
      </c>
      <c r="E19" s="434">
        <v>0</v>
      </c>
      <c r="F19" s="44">
        <v>0</v>
      </c>
      <c r="G19" s="434">
        <v>2</v>
      </c>
      <c r="H19" s="44">
        <v>39.29</v>
      </c>
      <c r="I19" s="434">
        <v>0</v>
      </c>
      <c r="J19" s="44">
        <v>0</v>
      </c>
      <c r="K19" s="434">
        <v>0</v>
      </c>
      <c r="L19" s="44">
        <v>0</v>
      </c>
      <c r="M19" s="434">
        <v>0</v>
      </c>
      <c r="N19" s="44">
        <v>0</v>
      </c>
      <c r="O19" s="434">
        <f t="shared" si="0"/>
        <v>2</v>
      </c>
      <c r="P19" s="44">
        <f t="shared" si="1"/>
        <v>39.29</v>
      </c>
    </row>
    <row r="20" spans="1:16" x14ac:dyDescent="0.3">
      <c r="A20" s="5">
        <v>15</v>
      </c>
      <c r="B20" s="5" t="s">
        <v>110</v>
      </c>
      <c r="C20" s="5">
        <v>0</v>
      </c>
      <c r="D20" s="5">
        <v>0</v>
      </c>
      <c r="E20" s="434">
        <v>45</v>
      </c>
      <c r="F20" s="44">
        <v>62.13</v>
      </c>
      <c r="G20" s="434">
        <v>73</v>
      </c>
      <c r="H20" s="44">
        <v>1108.08</v>
      </c>
      <c r="I20" s="434">
        <v>3</v>
      </c>
      <c r="J20" s="44">
        <v>6.22</v>
      </c>
      <c r="K20" s="434">
        <v>11</v>
      </c>
      <c r="L20" s="44">
        <v>3.61</v>
      </c>
      <c r="M20" s="434">
        <v>0</v>
      </c>
      <c r="N20" s="44">
        <v>0</v>
      </c>
      <c r="O20" s="434">
        <f>C20+E20+G20+I20+K20+M20</f>
        <v>132</v>
      </c>
      <c r="P20" s="44">
        <f t="shared" si="1"/>
        <v>1180.04</v>
      </c>
    </row>
    <row r="21" spans="1:16" x14ac:dyDescent="0.3">
      <c r="A21" s="5">
        <v>16</v>
      </c>
      <c r="B21" s="5" t="s">
        <v>111</v>
      </c>
      <c r="C21" s="5">
        <v>0</v>
      </c>
      <c r="D21" s="5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">
        <v>0</v>
      </c>
      <c r="K21" s="434">
        <v>0</v>
      </c>
      <c r="L21" s="44">
        <v>0</v>
      </c>
      <c r="M21" s="434">
        <v>0</v>
      </c>
      <c r="N21" s="44">
        <v>0</v>
      </c>
      <c r="O21" s="434">
        <f t="shared" si="0"/>
        <v>0</v>
      </c>
      <c r="P21" s="44">
        <f t="shared" si="1"/>
        <v>0</v>
      </c>
    </row>
    <row r="22" spans="1:16" x14ac:dyDescent="0.3">
      <c r="A22" s="5">
        <v>17</v>
      </c>
      <c r="B22" s="5" t="s">
        <v>112</v>
      </c>
      <c r="C22" s="5">
        <v>0</v>
      </c>
      <c r="D22" s="5">
        <v>0</v>
      </c>
      <c r="E22" s="434">
        <v>0</v>
      </c>
      <c r="F22" s="44">
        <v>0</v>
      </c>
      <c r="G22" s="434">
        <v>0</v>
      </c>
      <c r="H22" s="44">
        <v>0</v>
      </c>
      <c r="I22" s="434">
        <v>0</v>
      </c>
      <c r="J22" s="44">
        <v>0</v>
      </c>
      <c r="K22" s="434">
        <v>0</v>
      </c>
      <c r="L22" s="44">
        <v>0</v>
      </c>
      <c r="M22" s="434">
        <v>0</v>
      </c>
      <c r="N22" s="44">
        <v>0</v>
      </c>
      <c r="O22" s="434">
        <f t="shared" si="0"/>
        <v>0</v>
      </c>
      <c r="P22" s="44">
        <f t="shared" si="1"/>
        <v>0</v>
      </c>
    </row>
    <row r="23" spans="1:16" x14ac:dyDescent="0.3">
      <c r="A23" s="5">
        <v>18</v>
      </c>
      <c r="B23" s="5" t="s">
        <v>113</v>
      </c>
      <c r="C23" s="5">
        <v>0</v>
      </c>
      <c r="D23" s="5">
        <v>0</v>
      </c>
      <c r="E23" s="434">
        <v>2</v>
      </c>
      <c r="F23" s="44">
        <v>5.22</v>
      </c>
      <c r="G23" s="434">
        <v>5</v>
      </c>
      <c r="H23" s="44">
        <v>59.62</v>
      </c>
      <c r="I23" s="434">
        <v>0</v>
      </c>
      <c r="J23" s="44">
        <v>0</v>
      </c>
      <c r="K23" s="434">
        <v>0</v>
      </c>
      <c r="L23" s="44">
        <v>0</v>
      </c>
      <c r="M23" s="434">
        <v>0</v>
      </c>
      <c r="N23" s="44">
        <v>0</v>
      </c>
      <c r="O23" s="434">
        <f t="shared" si="0"/>
        <v>7</v>
      </c>
      <c r="P23" s="44">
        <f t="shared" si="1"/>
        <v>64.84</v>
      </c>
    </row>
    <row r="24" spans="1:16" x14ac:dyDescent="0.3">
      <c r="A24" s="5">
        <v>19</v>
      </c>
      <c r="B24" s="5" t="s">
        <v>114</v>
      </c>
      <c r="C24" s="5">
        <v>0</v>
      </c>
      <c r="D24" s="5">
        <v>0</v>
      </c>
      <c r="E24" s="434">
        <v>3</v>
      </c>
      <c r="F24" s="44">
        <v>4.26</v>
      </c>
      <c r="G24" s="434">
        <v>1</v>
      </c>
      <c r="H24" s="44">
        <v>12.7</v>
      </c>
      <c r="I24" s="434">
        <v>0</v>
      </c>
      <c r="J24" s="44">
        <v>0</v>
      </c>
      <c r="K24" s="434">
        <v>0</v>
      </c>
      <c r="L24" s="44">
        <v>0</v>
      </c>
      <c r="M24" s="434">
        <v>0</v>
      </c>
      <c r="N24" s="44">
        <v>0</v>
      </c>
      <c r="O24" s="434">
        <f t="shared" si="0"/>
        <v>4</v>
      </c>
      <c r="P24" s="44">
        <f t="shared" si="1"/>
        <v>16.96</v>
      </c>
    </row>
    <row r="25" spans="1:16" x14ac:dyDescent="0.3">
      <c r="A25" s="5">
        <v>20</v>
      </c>
      <c r="B25" s="5" t="s">
        <v>115</v>
      </c>
      <c r="C25" s="5">
        <v>0</v>
      </c>
      <c r="D25" s="5">
        <v>0</v>
      </c>
      <c r="E25" s="434">
        <v>0</v>
      </c>
      <c r="F25" s="44">
        <v>0</v>
      </c>
      <c r="G25" s="434">
        <v>4</v>
      </c>
      <c r="H25" s="44">
        <v>60.15</v>
      </c>
      <c r="I25" s="434">
        <v>0</v>
      </c>
      <c r="J25" s="44">
        <v>0</v>
      </c>
      <c r="K25" s="434">
        <v>0</v>
      </c>
      <c r="L25" s="44">
        <v>0</v>
      </c>
      <c r="M25" s="434">
        <v>4</v>
      </c>
      <c r="N25" s="44">
        <v>3</v>
      </c>
      <c r="O25" s="434">
        <f t="shared" si="0"/>
        <v>8</v>
      </c>
      <c r="P25" s="44">
        <f t="shared" si="1"/>
        <v>63.15</v>
      </c>
    </row>
    <row r="26" spans="1:16" x14ac:dyDescent="0.3">
      <c r="A26" s="5">
        <v>21</v>
      </c>
      <c r="B26" s="5" t="s">
        <v>116</v>
      </c>
      <c r="C26" s="5">
        <v>0</v>
      </c>
      <c r="D26" s="5">
        <v>0</v>
      </c>
      <c r="E26" s="434">
        <v>4</v>
      </c>
      <c r="F26" s="44">
        <v>3.27</v>
      </c>
      <c r="G26" s="434">
        <v>19</v>
      </c>
      <c r="H26" s="44">
        <v>269.14999999999998</v>
      </c>
      <c r="I26" s="434">
        <v>0</v>
      </c>
      <c r="J26" s="44">
        <v>0</v>
      </c>
      <c r="K26" s="434">
        <v>0</v>
      </c>
      <c r="L26" s="44">
        <v>0</v>
      </c>
      <c r="M26" s="434">
        <v>39</v>
      </c>
      <c r="N26" s="44">
        <v>45</v>
      </c>
      <c r="O26" s="434">
        <f t="shared" si="0"/>
        <v>62</v>
      </c>
      <c r="P26" s="44">
        <f t="shared" si="1"/>
        <v>317.41999999999996</v>
      </c>
    </row>
    <row r="27" spans="1:16" x14ac:dyDescent="0.3">
      <c r="A27" s="5">
        <v>22</v>
      </c>
      <c r="B27" s="5" t="s">
        <v>117</v>
      </c>
      <c r="C27" s="5">
        <v>0</v>
      </c>
      <c r="D27" s="5">
        <v>0</v>
      </c>
      <c r="E27" s="434">
        <v>7</v>
      </c>
      <c r="F27" s="44">
        <v>9.3699999999999992</v>
      </c>
      <c r="G27" s="434">
        <v>14</v>
      </c>
      <c r="H27" s="44">
        <v>171.74</v>
      </c>
      <c r="I27" s="434">
        <v>0</v>
      </c>
      <c r="J27" s="44">
        <v>0</v>
      </c>
      <c r="K27" s="434">
        <v>0</v>
      </c>
      <c r="L27" s="44">
        <v>0</v>
      </c>
      <c r="M27" s="434">
        <v>0</v>
      </c>
      <c r="N27" s="44">
        <v>0</v>
      </c>
      <c r="O27" s="434">
        <f t="shared" si="0"/>
        <v>21</v>
      </c>
      <c r="P27" s="44">
        <f t="shared" si="1"/>
        <v>181.11</v>
      </c>
    </row>
    <row r="28" spans="1:16" x14ac:dyDescent="0.3">
      <c r="A28" s="5">
        <v>23</v>
      </c>
      <c r="B28" s="5" t="s">
        <v>118</v>
      </c>
      <c r="C28" s="5">
        <v>0</v>
      </c>
      <c r="D28" s="5">
        <v>0</v>
      </c>
      <c r="E28" s="5">
        <v>14</v>
      </c>
      <c r="F28" s="5">
        <v>24.72</v>
      </c>
      <c r="G28" s="5">
        <v>22</v>
      </c>
      <c r="H28" s="5">
        <v>302.52999999999997</v>
      </c>
      <c r="I28" s="5">
        <v>0</v>
      </c>
      <c r="J28" s="44">
        <v>0</v>
      </c>
      <c r="K28" s="434">
        <v>0</v>
      </c>
      <c r="L28" s="44">
        <v>0</v>
      </c>
      <c r="M28" s="434">
        <v>0</v>
      </c>
      <c r="N28" s="44">
        <v>0</v>
      </c>
      <c r="O28" s="5">
        <v>36</v>
      </c>
      <c r="P28" s="5">
        <v>327.25</v>
      </c>
    </row>
    <row r="29" spans="1:16" x14ac:dyDescent="0.3">
      <c r="A29" s="6" t="s">
        <v>28</v>
      </c>
      <c r="B29" s="6" t="s">
        <v>16</v>
      </c>
      <c r="C29" s="6">
        <f>SUM(C6:C28)</f>
        <v>0</v>
      </c>
      <c r="D29" s="6">
        <f t="shared" ref="D29:N29" si="2">SUM(D6:D28)</f>
        <v>0</v>
      </c>
      <c r="E29" s="436">
        <f t="shared" si="2"/>
        <v>114</v>
      </c>
      <c r="F29" s="45">
        <f t="shared" si="2"/>
        <v>177.66</v>
      </c>
      <c r="G29" s="436">
        <f t="shared" si="2"/>
        <v>184</v>
      </c>
      <c r="H29" s="45">
        <f t="shared" si="2"/>
        <v>2679.54</v>
      </c>
      <c r="I29" s="436">
        <f t="shared" si="2"/>
        <v>7</v>
      </c>
      <c r="J29" s="45">
        <f t="shared" si="2"/>
        <v>18.59</v>
      </c>
      <c r="K29" s="436">
        <f t="shared" si="2"/>
        <v>11</v>
      </c>
      <c r="L29" s="45">
        <f t="shared" si="2"/>
        <v>6.0600000000000005</v>
      </c>
      <c r="M29" s="436">
        <f t="shared" si="2"/>
        <v>82</v>
      </c>
      <c r="N29" s="45">
        <f t="shared" si="2"/>
        <v>77.900000000000006</v>
      </c>
      <c r="O29" s="436">
        <f>C29+E29+G29+I29+K29+M29</f>
        <v>398</v>
      </c>
      <c r="P29" s="45">
        <f t="shared" si="1"/>
        <v>2959.75</v>
      </c>
    </row>
  </sheetData>
  <mergeCells count="12">
    <mergeCell ref="A1:P1"/>
    <mergeCell ref="O4:P4"/>
    <mergeCell ref="A2:P2"/>
    <mergeCell ref="A3:P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25" right="0.25" top="0.75" bottom="0.75" header="0.3" footer="0.3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N31"/>
  <sheetViews>
    <sheetView workbookViewId="0">
      <selection sqref="A1:N31"/>
    </sheetView>
  </sheetViews>
  <sheetFormatPr defaultRowHeight="14.4" x14ac:dyDescent="0.3"/>
  <cols>
    <col min="1" max="1" width="6.44140625" customWidth="1"/>
    <col min="2" max="2" width="8.109375" customWidth="1"/>
    <col min="3" max="3" width="4.109375" customWidth="1"/>
    <col min="4" max="4" width="8.6640625" style="46" customWidth="1"/>
    <col min="5" max="5" width="4.109375" customWidth="1"/>
    <col min="6" max="6" width="7.88671875" style="46" customWidth="1"/>
    <col min="7" max="7" width="5" customWidth="1"/>
    <col min="8" max="8" width="10" style="46" customWidth="1"/>
    <col min="9" max="9" width="5" customWidth="1"/>
    <col min="10" max="10" width="9.6640625" style="46" customWidth="1"/>
    <col min="11" max="11" width="6" customWidth="1"/>
    <col min="12" max="12" width="8.5546875" style="46" customWidth="1"/>
    <col min="13" max="13" width="6" customWidth="1"/>
    <col min="14" max="14" width="9.33203125" style="46" customWidth="1"/>
  </cols>
  <sheetData>
    <row r="1" spans="1:14" s="133" customFormat="1" ht="25.5" customHeight="1" x14ac:dyDescent="0.3">
      <c r="A1" s="538">
        <v>34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/>
    </row>
    <row r="2" spans="1:14" ht="37.5" customHeight="1" x14ac:dyDescent="0.35">
      <c r="A2" s="568" t="s">
        <v>769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</row>
    <row r="3" spans="1:14" ht="25.5" customHeight="1" x14ac:dyDescent="0.35">
      <c r="A3" s="571" t="s">
        <v>770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7"/>
    </row>
    <row r="4" spans="1:14" ht="29.25" customHeight="1" x14ac:dyDescent="0.3">
      <c r="A4" s="633" t="s">
        <v>0</v>
      </c>
      <c r="B4" s="633" t="s">
        <v>1</v>
      </c>
      <c r="C4" s="629" t="s">
        <v>781</v>
      </c>
      <c r="D4" s="630"/>
      <c r="E4" s="629" t="s">
        <v>775</v>
      </c>
      <c r="F4" s="630"/>
      <c r="G4" s="629" t="s">
        <v>776</v>
      </c>
      <c r="H4" s="630"/>
      <c r="I4" s="629" t="s">
        <v>777</v>
      </c>
      <c r="J4" s="630"/>
      <c r="K4" s="629" t="s">
        <v>778</v>
      </c>
      <c r="L4" s="630"/>
      <c r="M4" s="629" t="s">
        <v>779</v>
      </c>
      <c r="N4" s="630"/>
    </row>
    <row r="5" spans="1:14" s="375" customFormat="1" x14ac:dyDescent="0.3">
      <c r="A5" s="620"/>
      <c r="B5" s="620"/>
      <c r="C5" s="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1" t="s">
        <v>180</v>
      </c>
      <c r="N5" s="43" t="s">
        <v>464</v>
      </c>
    </row>
    <row r="6" spans="1:14" x14ac:dyDescent="0.3">
      <c r="A6" s="2">
        <v>1</v>
      </c>
      <c r="B6" s="2" t="s">
        <v>3</v>
      </c>
      <c r="C6" s="2">
        <v>0</v>
      </c>
      <c r="D6" s="53">
        <v>0</v>
      </c>
      <c r="E6" s="2">
        <v>14</v>
      </c>
      <c r="F6" s="53">
        <v>55.28</v>
      </c>
      <c r="G6" s="2">
        <v>89</v>
      </c>
      <c r="H6" s="53">
        <v>2652.92</v>
      </c>
      <c r="I6" s="2">
        <v>379</v>
      </c>
      <c r="J6" s="53">
        <v>831.05</v>
      </c>
      <c r="K6" s="2">
        <v>457</v>
      </c>
      <c r="L6" s="53">
        <v>7375.46</v>
      </c>
      <c r="M6" s="2">
        <v>939</v>
      </c>
      <c r="N6" s="53">
        <v>10914.71</v>
      </c>
    </row>
    <row r="7" spans="1:14" x14ac:dyDescent="0.3">
      <c r="A7" s="2">
        <v>2</v>
      </c>
      <c r="B7" s="2" t="s">
        <v>4</v>
      </c>
      <c r="C7" s="2">
        <v>0</v>
      </c>
      <c r="D7" s="53">
        <v>0</v>
      </c>
      <c r="E7" s="2">
        <v>0</v>
      </c>
      <c r="F7" s="53">
        <v>0</v>
      </c>
      <c r="G7" s="2">
        <v>0</v>
      </c>
      <c r="H7" s="53">
        <v>0</v>
      </c>
      <c r="I7" s="2">
        <v>43</v>
      </c>
      <c r="J7" s="53">
        <v>69</v>
      </c>
      <c r="K7" s="2">
        <v>35</v>
      </c>
      <c r="L7" s="53">
        <v>814</v>
      </c>
      <c r="M7" s="2">
        <v>78</v>
      </c>
      <c r="N7" s="53">
        <v>883</v>
      </c>
    </row>
    <row r="8" spans="1:14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13</v>
      </c>
      <c r="H8" s="53">
        <v>406.6</v>
      </c>
      <c r="I8" s="2">
        <v>9</v>
      </c>
      <c r="J8" s="53">
        <v>23.27</v>
      </c>
      <c r="K8" s="2">
        <v>213</v>
      </c>
      <c r="L8" s="53">
        <v>654.20000000000005</v>
      </c>
      <c r="M8" s="2">
        <v>235</v>
      </c>
      <c r="N8" s="53">
        <v>1084.07</v>
      </c>
    </row>
    <row r="9" spans="1:14" x14ac:dyDescent="0.3">
      <c r="A9" s="2">
        <v>4</v>
      </c>
      <c r="B9" s="2" t="s">
        <v>6</v>
      </c>
      <c r="C9" s="2">
        <v>0</v>
      </c>
      <c r="D9" s="53">
        <v>0</v>
      </c>
      <c r="E9" s="2">
        <v>0</v>
      </c>
      <c r="F9" s="53">
        <v>0</v>
      </c>
      <c r="G9" s="2">
        <v>62</v>
      </c>
      <c r="H9" s="53">
        <v>1963.9</v>
      </c>
      <c r="I9" s="2">
        <v>326</v>
      </c>
      <c r="J9" s="53">
        <v>3051.11</v>
      </c>
      <c r="K9" s="2">
        <v>0</v>
      </c>
      <c r="L9" s="53">
        <v>0</v>
      </c>
      <c r="M9" s="2">
        <v>388</v>
      </c>
      <c r="N9" s="53">
        <v>5015.01</v>
      </c>
    </row>
    <row r="10" spans="1:14" x14ac:dyDescent="0.3">
      <c r="A10" s="2">
        <v>5</v>
      </c>
      <c r="B10" s="2" t="s">
        <v>7</v>
      </c>
      <c r="C10" s="2">
        <v>0</v>
      </c>
      <c r="D10" s="53">
        <v>0</v>
      </c>
      <c r="E10" s="2">
        <v>0</v>
      </c>
      <c r="F10" s="53">
        <v>0</v>
      </c>
      <c r="G10" s="2">
        <v>7</v>
      </c>
      <c r="H10" s="53">
        <v>140.15</v>
      </c>
      <c r="I10" s="2">
        <v>283</v>
      </c>
      <c r="J10" s="53">
        <v>673.56</v>
      </c>
      <c r="K10" s="2">
        <v>125</v>
      </c>
      <c r="L10" s="53">
        <v>443.52</v>
      </c>
      <c r="M10" s="2">
        <v>415</v>
      </c>
      <c r="N10" s="53">
        <v>1257.23</v>
      </c>
    </row>
    <row r="11" spans="1:14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42</v>
      </c>
      <c r="H11" s="53">
        <v>2058.56</v>
      </c>
      <c r="I11" s="2">
        <v>5</v>
      </c>
      <c r="J11" s="53">
        <v>9.41</v>
      </c>
      <c r="K11" s="2">
        <v>146</v>
      </c>
      <c r="L11" s="53">
        <v>2575.0300000000002</v>
      </c>
      <c r="M11" s="2">
        <v>193</v>
      </c>
      <c r="N11" s="53">
        <v>4643</v>
      </c>
    </row>
    <row r="12" spans="1:14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2</v>
      </c>
      <c r="H12" s="53">
        <v>91.81</v>
      </c>
      <c r="I12" s="2">
        <v>10</v>
      </c>
      <c r="J12" s="53">
        <v>8.59</v>
      </c>
      <c r="K12" s="2">
        <v>7</v>
      </c>
      <c r="L12" s="53">
        <v>30.17</v>
      </c>
      <c r="M12" s="2">
        <v>19</v>
      </c>
      <c r="N12" s="53">
        <v>130.57</v>
      </c>
    </row>
    <row r="13" spans="1:14" x14ac:dyDescent="0.3">
      <c r="A13" s="2">
        <v>8</v>
      </c>
      <c r="B13" s="2" t="s">
        <v>10</v>
      </c>
      <c r="C13" s="2">
        <v>0</v>
      </c>
      <c r="D13" s="53">
        <v>0</v>
      </c>
      <c r="E13" s="2">
        <v>0</v>
      </c>
      <c r="F13" s="53">
        <v>0</v>
      </c>
      <c r="G13" s="2">
        <v>24</v>
      </c>
      <c r="H13" s="53">
        <v>1320</v>
      </c>
      <c r="I13" s="2">
        <v>55</v>
      </c>
      <c r="J13" s="53">
        <v>120</v>
      </c>
      <c r="K13" s="2">
        <v>98</v>
      </c>
      <c r="L13" s="53">
        <v>725.8</v>
      </c>
      <c r="M13" s="2">
        <v>177</v>
      </c>
      <c r="N13" s="53">
        <v>2165.8000000000002</v>
      </c>
    </row>
    <row r="14" spans="1:14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1</v>
      </c>
      <c r="H14" s="53">
        <v>43.65</v>
      </c>
      <c r="I14" s="2">
        <v>5</v>
      </c>
      <c r="J14" s="53">
        <v>4.3499999999999996</v>
      </c>
      <c r="K14" s="2">
        <v>28</v>
      </c>
      <c r="L14" s="53">
        <v>203.71</v>
      </c>
      <c r="M14" s="2">
        <v>34</v>
      </c>
      <c r="N14" s="53">
        <v>251.71</v>
      </c>
    </row>
    <row r="15" spans="1:14" x14ac:dyDescent="0.3">
      <c r="A15" s="2">
        <v>10</v>
      </c>
      <c r="B15" s="2" t="s">
        <v>12</v>
      </c>
      <c r="C15" s="2">
        <v>10</v>
      </c>
      <c r="D15" s="53">
        <v>31.19</v>
      </c>
      <c r="E15" s="2">
        <v>55</v>
      </c>
      <c r="F15" s="53">
        <v>277.17</v>
      </c>
      <c r="G15" s="2">
        <v>876</v>
      </c>
      <c r="H15" s="53">
        <v>284246.71000000002</v>
      </c>
      <c r="I15" s="2">
        <v>523</v>
      </c>
      <c r="J15" s="53">
        <v>13073.25</v>
      </c>
      <c r="K15" s="2">
        <v>0</v>
      </c>
      <c r="L15" s="53">
        <v>0</v>
      </c>
      <c r="M15" s="2">
        <v>1464</v>
      </c>
      <c r="N15" s="53">
        <v>297628.32</v>
      </c>
    </row>
    <row r="16" spans="1:14" x14ac:dyDescent="0.3">
      <c r="A16" s="2">
        <v>11</v>
      </c>
      <c r="B16" s="2" t="s">
        <v>13</v>
      </c>
      <c r="C16" s="2">
        <v>0</v>
      </c>
      <c r="D16" s="53">
        <v>0</v>
      </c>
      <c r="E16" s="2">
        <v>0</v>
      </c>
      <c r="F16" s="53">
        <v>0</v>
      </c>
      <c r="G16" s="2">
        <v>12</v>
      </c>
      <c r="H16" s="53">
        <v>569.82000000000005</v>
      </c>
      <c r="I16" s="2">
        <v>50</v>
      </c>
      <c r="J16" s="53">
        <v>51.05</v>
      </c>
      <c r="K16" s="2">
        <v>1003</v>
      </c>
      <c r="L16" s="53">
        <v>351.45</v>
      </c>
      <c r="M16" s="2">
        <v>1065</v>
      </c>
      <c r="N16" s="53">
        <v>972.32</v>
      </c>
    </row>
    <row r="17" spans="1:14" x14ac:dyDescent="0.3">
      <c r="A17" s="2">
        <v>12</v>
      </c>
      <c r="B17" s="2" t="s">
        <v>14</v>
      </c>
      <c r="C17" s="2">
        <v>0</v>
      </c>
      <c r="D17" s="53">
        <v>0</v>
      </c>
      <c r="E17" s="2">
        <v>1</v>
      </c>
      <c r="F17" s="53">
        <v>21.53</v>
      </c>
      <c r="G17" s="2">
        <v>0</v>
      </c>
      <c r="H17" s="53">
        <v>0</v>
      </c>
      <c r="I17" s="2">
        <v>126</v>
      </c>
      <c r="J17" s="53">
        <v>370.38</v>
      </c>
      <c r="K17" s="2">
        <v>43</v>
      </c>
      <c r="L17" s="53">
        <v>45.19</v>
      </c>
      <c r="M17" s="2">
        <v>170</v>
      </c>
      <c r="N17" s="53">
        <v>437.1</v>
      </c>
    </row>
    <row r="18" spans="1:14" x14ac:dyDescent="0.3">
      <c r="A18" s="3" t="s">
        <v>771</v>
      </c>
      <c r="B18" s="3" t="s">
        <v>16</v>
      </c>
      <c r="C18" s="3">
        <v>10</v>
      </c>
      <c r="D18" s="54">
        <v>31.19</v>
      </c>
      <c r="E18" s="3">
        <v>70</v>
      </c>
      <c r="F18" s="54">
        <v>353.98</v>
      </c>
      <c r="G18" s="3">
        <v>1128</v>
      </c>
      <c r="H18" s="54">
        <v>293494.12</v>
      </c>
      <c r="I18" s="3">
        <v>1814</v>
      </c>
      <c r="J18" s="54">
        <v>18285.02</v>
      </c>
      <c r="K18" s="3">
        <v>2155</v>
      </c>
      <c r="L18" s="54">
        <v>13218.53</v>
      </c>
      <c r="M18" s="3">
        <v>5177</v>
      </c>
      <c r="N18" s="54">
        <v>325382.84000000003</v>
      </c>
    </row>
    <row r="19" spans="1:14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6084.06</v>
      </c>
      <c r="M19" s="2">
        <v>0</v>
      </c>
      <c r="N19" s="53">
        <v>6084.06</v>
      </c>
    </row>
    <row r="20" spans="1:14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1</v>
      </c>
      <c r="J20" s="53">
        <v>3</v>
      </c>
      <c r="K20" s="2">
        <v>4</v>
      </c>
      <c r="L20" s="53">
        <v>194</v>
      </c>
      <c r="M20" s="2">
        <v>5</v>
      </c>
      <c r="N20" s="53">
        <v>197</v>
      </c>
    </row>
    <row r="21" spans="1:14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2</v>
      </c>
      <c r="H21" s="53">
        <v>43.88</v>
      </c>
      <c r="I21" s="2">
        <v>1187</v>
      </c>
      <c r="J21" s="53">
        <v>5771.91</v>
      </c>
      <c r="K21" s="2">
        <v>5776</v>
      </c>
      <c r="L21" s="53">
        <v>9395.4</v>
      </c>
      <c r="M21" s="2">
        <v>6965</v>
      </c>
      <c r="N21" s="53">
        <v>15211.19</v>
      </c>
    </row>
    <row r="22" spans="1:14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2149</v>
      </c>
      <c r="L22" s="53">
        <v>8697.77</v>
      </c>
      <c r="M22" s="2">
        <v>2149</v>
      </c>
      <c r="N22" s="53">
        <v>8697.77</v>
      </c>
    </row>
    <row r="23" spans="1:14" x14ac:dyDescent="0.3">
      <c r="A23" s="2">
        <v>5</v>
      </c>
      <c r="B23" s="2" t="s">
        <v>20</v>
      </c>
      <c r="C23" s="2">
        <v>0</v>
      </c>
      <c r="D23" s="53">
        <v>0</v>
      </c>
      <c r="E23" s="2">
        <v>0</v>
      </c>
      <c r="F23" s="53">
        <v>0</v>
      </c>
      <c r="G23" s="2">
        <v>3</v>
      </c>
      <c r="H23" s="53">
        <v>102.14</v>
      </c>
      <c r="I23" s="2">
        <v>96</v>
      </c>
      <c r="J23" s="53">
        <v>545.6</v>
      </c>
      <c r="K23" s="2">
        <v>6</v>
      </c>
      <c r="L23" s="53">
        <v>52.24</v>
      </c>
      <c r="M23" s="2">
        <v>105</v>
      </c>
      <c r="N23" s="53">
        <v>699.98</v>
      </c>
    </row>
    <row r="24" spans="1:14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3</v>
      </c>
      <c r="L24" s="53">
        <v>219.87</v>
      </c>
      <c r="M24" s="2">
        <v>3</v>
      </c>
      <c r="N24" s="53">
        <v>219.87</v>
      </c>
    </row>
    <row r="25" spans="1:14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2</v>
      </c>
      <c r="L25" s="53">
        <v>37.200000000000003</v>
      </c>
      <c r="M25" s="2">
        <v>2</v>
      </c>
      <c r="N25" s="53">
        <v>37.200000000000003</v>
      </c>
    </row>
    <row r="26" spans="1:14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2</v>
      </c>
      <c r="J26" s="53">
        <v>14</v>
      </c>
      <c r="K26" s="2">
        <v>48</v>
      </c>
      <c r="L26" s="53">
        <v>2110</v>
      </c>
      <c r="M26" s="2">
        <v>50</v>
      </c>
      <c r="N26" s="53">
        <v>2124</v>
      </c>
    </row>
    <row r="27" spans="1:14" x14ac:dyDescent="0.3">
      <c r="A27" s="3" t="s">
        <v>772</v>
      </c>
      <c r="B27" s="3" t="s">
        <v>16</v>
      </c>
      <c r="C27" s="3">
        <v>0</v>
      </c>
      <c r="D27" s="54">
        <v>0</v>
      </c>
      <c r="E27" s="3">
        <v>0</v>
      </c>
      <c r="F27" s="54">
        <v>0</v>
      </c>
      <c r="G27" s="3">
        <v>5</v>
      </c>
      <c r="H27" s="54">
        <v>146.02000000000001</v>
      </c>
      <c r="I27" s="3">
        <v>1286</v>
      </c>
      <c r="J27" s="54">
        <v>6334.51</v>
      </c>
      <c r="K27" s="3">
        <v>7988</v>
      </c>
      <c r="L27" s="54">
        <v>26790.54</v>
      </c>
      <c r="M27" s="3">
        <v>9279</v>
      </c>
      <c r="N27" s="54">
        <v>33271.07</v>
      </c>
    </row>
    <row r="28" spans="1:14" x14ac:dyDescent="0.3">
      <c r="A28" s="2">
        <v>1</v>
      </c>
      <c r="B28" s="2" t="s">
        <v>25</v>
      </c>
      <c r="C28" s="2">
        <v>0</v>
      </c>
      <c r="D28" s="53">
        <v>0</v>
      </c>
      <c r="E28" s="2">
        <v>5</v>
      </c>
      <c r="F28" s="53">
        <v>9.61</v>
      </c>
      <c r="G28" s="2">
        <v>24</v>
      </c>
      <c r="H28" s="53">
        <v>227.73</v>
      </c>
      <c r="I28" s="2">
        <v>992</v>
      </c>
      <c r="J28" s="53">
        <v>3496.82</v>
      </c>
      <c r="K28" s="2">
        <v>467</v>
      </c>
      <c r="L28" s="53">
        <v>2195.38</v>
      </c>
      <c r="M28" s="2">
        <v>1488</v>
      </c>
      <c r="N28" s="53">
        <v>5929.54</v>
      </c>
    </row>
    <row r="29" spans="1:14" x14ac:dyDescent="0.3">
      <c r="A29" s="3" t="s">
        <v>26</v>
      </c>
      <c r="B29" s="3" t="s">
        <v>16</v>
      </c>
      <c r="C29" s="3">
        <v>0</v>
      </c>
      <c r="D29" s="54">
        <v>0</v>
      </c>
      <c r="E29" s="3">
        <v>5</v>
      </c>
      <c r="F29" s="54">
        <v>9.61</v>
      </c>
      <c r="G29" s="3">
        <v>24</v>
      </c>
      <c r="H29" s="54">
        <v>227.73</v>
      </c>
      <c r="I29" s="3">
        <v>992</v>
      </c>
      <c r="J29" s="54">
        <v>3496.82</v>
      </c>
      <c r="K29" s="3">
        <v>467</v>
      </c>
      <c r="L29" s="54">
        <v>2195.38</v>
      </c>
      <c r="M29" s="3">
        <v>1488</v>
      </c>
      <c r="N29" s="54">
        <v>5929.54</v>
      </c>
    </row>
    <row r="30" spans="1:14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1356</v>
      </c>
      <c r="J30" s="53">
        <v>2829.87</v>
      </c>
      <c r="K30" s="2">
        <v>2183</v>
      </c>
      <c r="L30" s="53">
        <v>15570.86</v>
      </c>
      <c r="M30" s="2">
        <v>3539</v>
      </c>
      <c r="N30" s="53">
        <v>18400.73</v>
      </c>
    </row>
    <row r="31" spans="1:14" x14ac:dyDescent="0.3">
      <c r="A31" s="3" t="s">
        <v>28</v>
      </c>
      <c r="B31" s="3" t="s">
        <v>16</v>
      </c>
      <c r="C31" s="3">
        <v>10</v>
      </c>
      <c r="D31" s="54">
        <v>31.19</v>
      </c>
      <c r="E31" s="3">
        <v>75</v>
      </c>
      <c r="F31" s="54">
        <v>363.59</v>
      </c>
      <c r="G31" s="3">
        <v>1157</v>
      </c>
      <c r="H31" s="54">
        <v>293867.87</v>
      </c>
      <c r="I31" s="3">
        <v>5448</v>
      </c>
      <c r="J31" s="54">
        <v>30946.22</v>
      </c>
      <c r="K31" s="3">
        <v>12793</v>
      </c>
      <c r="L31" s="54">
        <v>57775.31</v>
      </c>
      <c r="M31" s="3">
        <v>19483</v>
      </c>
      <c r="N31" s="54">
        <v>382984.18</v>
      </c>
    </row>
  </sheetData>
  <mergeCells count="11">
    <mergeCell ref="A1:N1"/>
    <mergeCell ref="A2:N2"/>
    <mergeCell ref="A3:N3"/>
    <mergeCell ref="C4:D4"/>
    <mergeCell ref="E4:F4"/>
    <mergeCell ref="G4:H4"/>
    <mergeCell ref="I4:J4"/>
    <mergeCell ref="K4:L4"/>
    <mergeCell ref="M4:N4"/>
    <mergeCell ref="A4:A5"/>
    <mergeCell ref="B4:B5"/>
  </mergeCells>
  <printOptions gridLines="1"/>
  <pageMargins left="0.56999999999999995" right="0.25" top="0.75" bottom="0.75" header="0.3" footer="0.3"/>
  <pageSetup paperSize="9" scale="9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N29"/>
  <sheetViews>
    <sheetView workbookViewId="0">
      <selection activeCell="S14" sqref="S14:S15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bestFit="1" customWidth="1"/>
    <col min="4" max="4" width="6.6640625" style="46" customWidth="1"/>
    <col min="5" max="5" width="4.109375" bestFit="1" customWidth="1"/>
    <col min="6" max="6" width="6.5546875" style="46" bestFit="1" customWidth="1"/>
    <col min="7" max="7" width="5" bestFit="1" customWidth="1"/>
    <col min="8" max="8" width="9.5546875" style="46" bestFit="1" customWidth="1"/>
    <col min="9" max="9" width="5" bestFit="1" customWidth="1"/>
    <col min="10" max="10" width="8.5546875" style="46" bestFit="1" customWidth="1"/>
    <col min="11" max="11" width="6" bestFit="1" customWidth="1"/>
    <col min="12" max="12" width="8.5546875" style="46" bestFit="1" customWidth="1"/>
    <col min="13" max="13" width="6" bestFit="1" customWidth="1"/>
    <col min="14" max="14" width="10.33203125" style="46" customWidth="1"/>
  </cols>
  <sheetData>
    <row r="1" spans="1:14" ht="29.25" customHeight="1" x14ac:dyDescent="0.35">
      <c r="A1" s="601">
        <v>35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3"/>
    </row>
    <row r="2" spans="1:14" ht="45.75" customHeight="1" x14ac:dyDescent="0.4">
      <c r="A2" s="711" t="s">
        <v>820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3"/>
    </row>
    <row r="3" spans="1:14" ht="15.6" x14ac:dyDescent="0.3">
      <c r="A3" s="714" t="s">
        <v>801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</row>
    <row r="4" spans="1:14" ht="28.5" customHeight="1" x14ac:dyDescent="0.3">
      <c r="A4" s="644" t="s">
        <v>0</v>
      </c>
      <c r="B4" s="644" t="s">
        <v>84</v>
      </c>
      <c r="C4" s="644" t="s">
        <v>781</v>
      </c>
      <c r="D4" s="644"/>
      <c r="E4" s="644" t="s">
        <v>775</v>
      </c>
      <c r="F4" s="644"/>
      <c r="G4" s="644" t="s">
        <v>776</v>
      </c>
      <c r="H4" s="644"/>
      <c r="I4" s="644" t="s">
        <v>777</v>
      </c>
      <c r="J4" s="644"/>
      <c r="K4" s="644" t="s">
        <v>778</v>
      </c>
      <c r="L4" s="644"/>
      <c r="M4" s="644" t="s">
        <v>779</v>
      </c>
      <c r="N4" s="644"/>
    </row>
    <row r="5" spans="1:14" x14ac:dyDescent="0.3">
      <c r="A5" s="644"/>
      <c r="B5" s="644"/>
      <c r="C5" s="395" t="s">
        <v>180</v>
      </c>
      <c r="D5" s="70" t="s">
        <v>464</v>
      </c>
      <c r="E5" s="395" t="s">
        <v>180</v>
      </c>
      <c r="F5" s="70" t="s">
        <v>464</v>
      </c>
      <c r="G5" s="395" t="s">
        <v>180</v>
      </c>
      <c r="H5" s="70" t="s">
        <v>464</v>
      </c>
      <c r="I5" s="395" t="s">
        <v>180</v>
      </c>
      <c r="J5" s="70" t="s">
        <v>464</v>
      </c>
      <c r="K5" s="395" t="s">
        <v>180</v>
      </c>
      <c r="L5" s="70" t="s">
        <v>464</v>
      </c>
      <c r="M5" s="395" t="s">
        <v>180</v>
      </c>
      <c r="N5" s="70" t="s">
        <v>464</v>
      </c>
    </row>
    <row r="6" spans="1:14" x14ac:dyDescent="0.3">
      <c r="A6" s="411">
        <v>1</v>
      </c>
      <c r="B6" s="411" t="s">
        <v>96</v>
      </c>
      <c r="C6" s="411">
        <v>0</v>
      </c>
      <c r="D6" s="459">
        <v>0</v>
      </c>
      <c r="E6" s="411">
        <v>0</v>
      </c>
      <c r="F6" s="459">
        <v>0</v>
      </c>
      <c r="G6" s="411">
        <v>0</v>
      </c>
      <c r="H6" s="459">
        <v>0</v>
      </c>
      <c r="I6" s="411">
        <v>7</v>
      </c>
      <c r="J6" s="459">
        <v>43.09</v>
      </c>
      <c r="K6" s="411">
        <v>0</v>
      </c>
      <c r="L6" s="459">
        <v>0</v>
      </c>
      <c r="M6" s="411">
        <f>C6+E6+G6+I6+K6</f>
        <v>7</v>
      </c>
      <c r="N6" s="459">
        <f>D6+F6+H6+J6+L6</f>
        <v>43.09</v>
      </c>
    </row>
    <row r="7" spans="1:14" x14ac:dyDescent="0.3">
      <c r="A7" s="411">
        <v>2</v>
      </c>
      <c r="B7" s="411" t="s">
        <v>97</v>
      </c>
      <c r="C7" s="411">
        <v>0</v>
      </c>
      <c r="D7" s="459">
        <v>0</v>
      </c>
      <c r="E7" s="411">
        <v>0</v>
      </c>
      <c r="F7" s="459">
        <v>0</v>
      </c>
      <c r="G7" s="411">
        <v>5</v>
      </c>
      <c r="H7" s="459">
        <v>1299.96</v>
      </c>
      <c r="I7" s="411">
        <v>67</v>
      </c>
      <c r="J7" s="459">
        <v>786.92</v>
      </c>
      <c r="K7" s="411">
        <v>23</v>
      </c>
      <c r="L7" s="459">
        <v>49.68</v>
      </c>
      <c r="M7" s="411">
        <f t="shared" ref="M7:M29" si="0">C7+E7+G7+I7+K7</f>
        <v>95</v>
      </c>
      <c r="N7" s="459">
        <f t="shared" ref="N7:N29" si="1">D7+F7+H7+J7+L7</f>
        <v>2136.56</v>
      </c>
    </row>
    <row r="8" spans="1:14" x14ac:dyDescent="0.3">
      <c r="A8" s="411">
        <v>3</v>
      </c>
      <c r="B8" s="411" t="s">
        <v>98</v>
      </c>
      <c r="C8" s="411">
        <v>0</v>
      </c>
      <c r="D8" s="459">
        <v>0</v>
      </c>
      <c r="E8" s="411">
        <v>0</v>
      </c>
      <c r="F8" s="459">
        <v>0</v>
      </c>
      <c r="G8" s="411">
        <v>0</v>
      </c>
      <c r="H8" s="459">
        <v>0</v>
      </c>
      <c r="I8" s="411">
        <v>32</v>
      </c>
      <c r="J8" s="459">
        <v>35.06</v>
      </c>
      <c r="K8" s="411">
        <v>59</v>
      </c>
      <c r="L8" s="459">
        <v>63.88</v>
      </c>
      <c r="M8" s="411">
        <f t="shared" si="0"/>
        <v>91</v>
      </c>
      <c r="N8" s="459">
        <f t="shared" si="1"/>
        <v>98.94</v>
      </c>
    </row>
    <row r="9" spans="1:14" x14ac:dyDescent="0.3">
      <c r="A9" s="411">
        <v>4</v>
      </c>
      <c r="B9" s="411" t="s">
        <v>99</v>
      </c>
      <c r="C9" s="411">
        <v>0</v>
      </c>
      <c r="D9" s="459">
        <v>0</v>
      </c>
      <c r="E9" s="411">
        <v>0</v>
      </c>
      <c r="F9" s="459">
        <v>0</v>
      </c>
      <c r="G9" s="411">
        <v>81</v>
      </c>
      <c r="H9" s="459">
        <v>26519</v>
      </c>
      <c r="I9" s="411">
        <v>31</v>
      </c>
      <c r="J9" s="459">
        <v>224.44</v>
      </c>
      <c r="K9" s="411">
        <v>135</v>
      </c>
      <c r="L9" s="459">
        <v>575.80999999999995</v>
      </c>
      <c r="M9" s="411">
        <f t="shared" si="0"/>
        <v>247</v>
      </c>
      <c r="N9" s="459">
        <f t="shared" si="1"/>
        <v>27319.25</v>
      </c>
    </row>
    <row r="10" spans="1:14" x14ac:dyDescent="0.3">
      <c r="A10" s="411">
        <v>5</v>
      </c>
      <c r="B10" s="411" t="s">
        <v>100</v>
      </c>
      <c r="C10" s="411">
        <v>3</v>
      </c>
      <c r="D10" s="459">
        <v>5.65</v>
      </c>
      <c r="E10" s="411">
        <v>36</v>
      </c>
      <c r="F10" s="459">
        <v>180.22</v>
      </c>
      <c r="G10" s="411">
        <v>44</v>
      </c>
      <c r="H10" s="459">
        <v>7884.56</v>
      </c>
      <c r="I10" s="411">
        <v>465</v>
      </c>
      <c r="J10" s="459">
        <v>2916.82</v>
      </c>
      <c r="K10" s="411">
        <v>1380</v>
      </c>
      <c r="L10" s="459">
        <v>3606.92</v>
      </c>
      <c r="M10" s="411">
        <f t="shared" si="0"/>
        <v>1928</v>
      </c>
      <c r="N10" s="459">
        <f t="shared" si="1"/>
        <v>14594.17</v>
      </c>
    </row>
    <row r="11" spans="1:14" x14ac:dyDescent="0.3">
      <c r="A11" s="411">
        <v>6</v>
      </c>
      <c r="B11" s="411" t="s">
        <v>101</v>
      </c>
      <c r="C11" s="411">
        <v>0</v>
      </c>
      <c r="D11" s="459">
        <v>0</v>
      </c>
      <c r="E11" s="411">
        <v>0</v>
      </c>
      <c r="F11" s="459">
        <v>0</v>
      </c>
      <c r="G11" s="411">
        <v>1.71</v>
      </c>
      <c r="H11" s="459">
        <v>268.81845999999996</v>
      </c>
      <c r="I11" s="411">
        <v>9.31</v>
      </c>
      <c r="J11" s="459">
        <v>43.551039999999993</v>
      </c>
      <c r="K11" s="411">
        <v>12.692</v>
      </c>
      <c r="L11" s="459">
        <v>44.965019999999996</v>
      </c>
      <c r="M11" s="411">
        <f t="shared" si="0"/>
        <v>23.712</v>
      </c>
      <c r="N11" s="459">
        <f t="shared" si="1"/>
        <v>357.33451999999994</v>
      </c>
    </row>
    <row r="12" spans="1:14" x14ac:dyDescent="0.3">
      <c r="A12" s="411">
        <v>7</v>
      </c>
      <c r="B12" s="411" t="s">
        <v>102</v>
      </c>
      <c r="C12" s="411">
        <v>0</v>
      </c>
      <c r="D12" s="459">
        <v>0</v>
      </c>
      <c r="E12" s="411">
        <v>0</v>
      </c>
      <c r="F12" s="459">
        <v>0</v>
      </c>
      <c r="G12" s="411">
        <v>0</v>
      </c>
      <c r="H12" s="459">
        <v>0</v>
      </c>
      <c r="I12" s="411">
        <v>2</v>
      </c>
      <c r="J12" s="459">
        <v>11.24</v>
      </c>
      <c r="K12" s="411">
        <v>0</v>
      </c>
      <c r="L12" s="459">
        <v>0</v>
      </c>
      <c r="M12" s="411">
        <f t="shared" si="0"/>
        <v>2</v>
      </c>
      <c r="N12" s="459">
        <f t="shared" si="1"/>
        <v>11.24</v>
      </c>
    </row>
    <row r="13" spans="1:14" x14ac:dyDescent="0.3">
      <c r="A13" s="411">
        <v>8</v>
      </c>
      <c r="B13" s="411" t="s">
        <v>103</v>
      </c>
      <c r="C13" s="411">
        <v>0</v>
      </c>
      <c r="D13" s="459">
        <v>0</v>
      </c>
      <c r="E13" s="411">
        <v>0</v>
      </c>
      <c r="F13" s="459">
        <v>0</v>
      </c>
      <c r="G13" s="411">
        <v>0</v>
      </c>
      <c r="H13" s="459">
        <v>0</v>
      </c>
      <c r="I13" s="411">
        <v>38</v>
      </c>
      <c r="J13" s="459">
        <v>156.35</v>
      </c>
      <c r="K13" s="411">
        <v>208</v>
      </c>
      <c r="L13" s="459">
        <v>304.33999999999997</v>
      </c>
      <c r="M13" s="411">
        <f t="shared" si="0"/>
        <v>246</v>
      </c>
      <c r="N13" s="459">
        <f t="shared" si="1"/>
        <v>460.68999999999994</v>
      </c>
    </row>
    <row r="14" spans="1:14" x14ac:dyDescent="0.3">
      <c r="A14" s="411">
        <v>9</v>
      </c>
      <c r="B14" s="411" t="s">
        <v>104</v>
      </c>
      <c r="C14" s="411">
        <v>0</v>
      </c>
      <c r="D14" s="459">
        <v>0</v>
      </c>
      <c r="E14" s="411">
        <v>0</v>
      </c>
      <c r="F14" s="459">
        <v>0</v>
      </c>
      <c r="G14" s="411">
        <v>4</v>
      </c>
      <c r="H14" s="459">
        <v>931.68</v>
      </c>
      <c r="I14" s="411">
        <v>114</v>
      </c>
      <c r="J14" s="459">
        <v>634.16</v>
      </c>
      <c r="K14" s="411">
        <v>28</v>
      </c>
      <c r="L14" s="459">
        <v>310.68</v>
      </c>
      <c r="M14" s="411">
        <f t="shared" si="0"/>
        <v>146</v>
      </c>
      <c r="N14" s="459">
        <f t="shared" si="1"/>
        <v>1876.52</v>
      </c>
    </row>
    <row r="15" spans="1:14" x14ac:dyDescent="0.3">
      <c r="A15" s="411">
        <v>10</v>
      </c>
      <c r="B15" s="411" t="s">
        <v>105</v>
      </c>
      <c r="C15" s="411">
        <v>0</v>
      </c>
      <c r="D15" s="459">
        <v>0</v>
      </c>
      <c r="E15" s="411">
        <v>0</v>
      </c>
      <c r="F15" s="459">
        <v>0</v>
      </c>
      <c r="G15" s="411">
        <v>0</v>
      </c>
      <c r="H15" s="459">
        <v>0</v>
      </c>
      <c r="I15" s="411">
        <v>18</v>
      </c>
      <c r="J15" s="459">
        <v>272.43</v>
      </c>
      <c r="K15" s="411">
        <v>0</v>
      </c>
      <c r="L15" s="459">
        <v>0</v>
      </c>
      <c r="M15" s="411">
        <f t="shared" si="0"/>
        <v>18</v>
      </c>
      <c r="N15" s="459">
        <f t="shared" si="1"/>
        <v>272.43</v>
      </c>
    </row>
    <row r="16" spans="1:14" x14ac:dyDescent="0.3">
      <c r="A16" s="411">
        <v>11</v>
      </c>
      <c r="B16" s="411" t="s">
        <v>106</v>
      </c>
      <c r="C16" s="411">
        <v>0</v>
      </c>
      <c r="D16" s="459">
        <v>0</v>
      </c>
      <c r="E16" s="411">
        <v>0</v>
      </c>
      <c r="F16" s="459">
        <v>0</v>
      </c>
      <c r="G16" s="411">
        <v>0</v>
      </c>
      <c r="H16" s="459">
        <v>0</v>
      </c>
      <c r="I16" s="411">
        <v>264</v>
      </c>
      <c r="J16" s="459">
        <v>893.66</v>
      </c>
      <c r="K16" s="411">
        <v>1111</v>
      </c>
      <c r="L16" s="459">
        <v>1930.46</v>
      </c>
      <c r="M16" s="411">
        <f t="shared" si="0"/>
        <v>1375</v>
      </c>
      <c r="N16" s="459">
        <f t="shared" si="1"/>
        <v>2824.12</v>
      </c>
    </row>
    <row r="17" spans="1:14" x14ac:dyDescent="0.3">
      <c r="A17" s="411">
        <v>12</v>
      </c>
      <c r="B17" s="411" t="s">
        <v>107</v>
      </c>
      <c r="C17" s="411">
        <v>2</v>
      </c>
      <c r="D17" s="459">
        <v>2.2799999999999998</v>
      </c>
      <c r="E17" s="411">
        <v>0</v>
      </c>
      <c r="F17" s="459">
        <v>0</v>
      </c>
      <c r="G17" s="411">
        <v>43.29</v>
      </c>
      <c r="H17" s="459">
        <v>6805.3515399999997</v>
      </c>
      <c r="I17" s="411">
        <v>235.69</v>
      </c>
      <c r="J17" s="459">
        <v>1102.5289599999999</v>
      </c>
      <c r="K17" s="411">
        <v>321.30799999999999</v>
      </c>
      <c r="L17" s="459">
        <v>1138.3249799999999</v>
      </c>
      <c r="M17" s="411">
        <f t="shared" si="0"/>
        <v>602.28800000000001</v>
      </c>
      <c r="N17" s="459">
        <f t="shared" si="1"/>
        <v>9048.4854799999994</v>
      </c>
    </row>
    <row r="18" spans="1:14" x14ac:dyDescent="0.3">
      <c r="A18" s="411">
        <v>13</v>
      </c>
      <c r="B18" s="411" t="s">
        <v>108</v>
      </c>
      <c r="C18" s="411">
        <v>1</v>
      </c>
      <c r="D18" s="459">
        <v>1.26</v>
      </c>
      <c r="E18" s="411">
        <v>0</v>
      </c>
      <c r="F18" s="459">
        <v>0</v>
      </c>
      <c r="G18" s="411">
        <v>4</v>
      </c>
      <c r="H18" s="459">
        <v>892.06</v>
      </c>
      <c r="I18" s="411">
        <v>80</v>
      </c>
      <c r="J18" s="459">
        <v>530.07000000000005</v>
      </c>
      <c r="K18" s="411">
        <v>367</v>
      </c>
      <c r="L18" s="459">
        <v>1369.79</v>
      </c>
      <c r="M18" s="411">
        <f t="shared" si="0"/>
        <v>452</v>
      </c>
      <c r="N18" s="459">
        <f t="shared" si="1"/>
        <v>2793.18</v>
      </c>
    </row>
    <row r="19" spans="1:14" x14ac:dyDescent="0.3">
      <c r="A19" s="411">
        <v>14</v>
      </c>
      <c r="B19" s="411" t="s">
        <v>109</v>
      </c>
      <c r="C19" s="411">
        <v>0</v>
      </c>
      <c r="D19" s="459">
        <v>0</v>
      </c>
      <c r="E19" s="411">
        <v>0</v>
      </c>
      <c r="F19" s="459">
        <v>0</v>
      </c>
      <c r="G19" s="411">
        <v>4</v>
      </c>
      <c r="H19" s="459">
        <v>766.06</v>
      </c>
      <c r="I19" s="411">
        <v>6</v>
      </c>
      <c r="J19" s="459">
        <v>66.8</v>
      </c>
      <c r="K19" s="411">
        <v>0</v>
      </c>
      <c r="L19" s="459">
        <v>0</v>
      </c>
      <c r="M19" s="411">
        <f t="shared" si="0"/>
        <v>10</v>
      </c>
      <c r="N19" s="459">
        <f t="shared" si="1"/>
        <v>832.8599999999999</v>
      </c>
    </row>
    <row r="20" spans="1:14" x14ac:dyDescent="0.3">
      <c r="A20" s="411">
        <v>15</v>
      </c>
      <c r="B20" s="411" t="s">
        <v>110</v>
      </c>
      <c r="C20" s="411">
        <v>0</v>
      </c>
      <c r="D20" s="459">
        <v>0</v>
      </c>
      <c r="E20" s="411">
        <v>39</v>
      </c>
      <c r="F20" s="459">
        <v>183.37</v>
      </c>
      <c r="G20" s="411">
        <v>754</v>
      </c>
      <c r="H20" s="459">
        <v>193791.44</v>
      </c>
      <c r="I20" s="411">
        <v>2831</v>
      </c>
      <c r="J20" s="459">
        <v>14999.58</v>
      </c>
      <c r="K20" s="411">
        <v>7105</v>
      </c>
      <c r="L20" s="459">
        <v>42194.54</v>
      </c>
      <c r="M20" s="411">
        <f t="shared" si="0"/>
        <v>10729</v>
      </c>
      <c r="N20" s="459">
        <f t="shared" si="1"/>
        <v>251168.93</v>
      </c>
    </row>
    <row r="21" spans="1:14" x14ac:dyDescent="0.3">
      <c r="A21" s="411">
        <v>16</v>
      </c>
      <c r="B21" s="411" t="s">
        <v>111</v>
      </c>
      <c r="C21" s="411">
        <v>0</v>
      </c>
      <c r="D21" s="459">
        <v>0</v>
      </c>
      <c r="E21" s="411">
        <v>0</v>
      </c>
      <c r="F21" s="459">
        <v>0</v>
      </c>
      <c r="G21" s="411">
        <v>0</v>
      </c>
      <c r="H21" s="459">
        <v>0</v>
      </c>
      <c r="I21" s="411">
        <v>23</v>
      </c>
      <c r="J21" s="459">
        <v>29.57</v>
      </c>
      <c r="K21" s="411">
        <v>49</v>
      </c>
      <c r="L21" s="459">
        <v>43.98</v>
      </c>
      <c r="M21" s="411">
        <f t="shared" si="0"/>
        <v>72</v>
      </c>
      <c r="N21" s="459">
        <f t="shared" si="1"/>
        <v>73.55</v>
      </c>
    </row>
    <row r="22" spans="1:14" x14ac:dyDescent="0.3">
      <c r="A22" s="411">
        <v>17</v>
      </c>
      <c r="B22" s="411" t="s">
        <v>112</v>
      </c>
      <c r="C22" s="411">
        <v>0</v>
      </c>
      <c r="D22" s="459">
        <v>0</v>
      </c>
      <c r="E22" s="411">
        <v>0</v>
      </c>
      <c r="F22" s="459">
        <v>0</v>
      </c>
      <c r="G22" s="411">
        <v>0</v>
      </c>
      <c r="H22" s="459">
        <v>0</v>
      </c>
      <c r="I22" s="411">
        <v>40</v>
      </c>
      <c r="J22" s="459">
        <v>336.52</v>
      </c>
      <c r="K22" s="411">
        <v>72</v>
      </c>
      <c r="L22" s="459">
        <v>381.01</v>
      </c>
      <c r="M22" s="411">
        <f t="shared" si="0"/>
        <v>112</v>
      </c>
      <c r="N22" s="459">
        <f t="shared" si="1"/>
        <v>717.53</v>
      </c>
    </row>
    <row r="23" spans="1:14" x14ac:dyDescent="0.3">
      <c r="A23" s="411">
        <v>18</v>
      </c>
      <c r="B23" s="411" t="s">
        <v>113</v>
      </c>
      <c r="C23" s="411">
        <v>0</v>
      </c>
      <c r="D23" s="459">
        <v>0</v>
      </c>
      <c r="E23" s="411">
        <v>0</v>
      </c>
      <c r="F23" s="459">
        <v>0</v>
      </c>
      <c r="G23" s="411">
        <v>5</v>
      </c>
      <c r="H23" s="459">
        <v>1325.3</v>
      </c>
      <c r="I23" s="411">
        <v>291</v>
      </c>
      <c r="J23" s="459">
        <v>1409.39</v>
      </c>
      <c r="K23" s="411">
        <v>871</v>
      </c>
      <c r="L23" s="459">
        <v>1396.63</v>
      </c>
      <c r="M23" s="411">
        <f t="shared" si="0"/>
        <v>1167</v>
      </c>
      <c r="N23" s="459">
        <f t="shared" si="1"/>
        <v>4131.32</v>
      </c>
    </row>
    <row r="24" spans="1:14" x14ac:dyDescent="0.3">
      <c r="A24" s="411">
        <v>19</v>
      </c>
      <c r="B24" s="411" t="s">
        <v>114</v>
      </c>
      <c r="C24" s="411">
        <v>1</v>
      </c>
      <c r="D24" s="459">
        <v>7.67</v>
      </c>
      <c r="E24" s="411">
        <v>0</v>
      </c>
      <c r="F24" s="459">
        <v>0</v>
      </c>
      <c r="G24" s="411">
        <v>0</v>
      </c>
      <c r="H24" s="459">
        <v>0</v>
      </c>
      <c r="I24" s="411">
        <v>65</v>
      </c>
      <c r="J24" s="459">
        <v>1109.71</v>
      </c>
      <c r="K24" s="411">
        <v>40</v>
      </c>
      <c r="L24" s="459">
        <v>541.12</v>
      </c>
      <c r="M24" s="411">
        <f t="shared" si="0"/>
        <v>106</v>
      </c>
      <c r="N24" s="459">
        <f t="shared" si="1"/>
        <v>1658.5</v>
      </c>
    </row>
    <row r="25" spans="1:14" x14ac:dyDescent="0.3">
      <c r="A25" s="411">
        <v>20</v>
      </c>
      <c r="B25" s="411" t="s">
        <v>115</v>
      </c>
      <c r="C25" s="411">
        <v>0</v>
      </c>
      <c r="D25" s="459">
        <v>0</v>
      </c>
      <c r="E25" s="411">
        <v>0</v>
      </c>
      <c r="F25" s="459">
        <v>0</v>
      </c>
      <c r="G25" s="411">
        <v>0</v>
      </c>
      <c r="H25" s="459">
        <v>0</v>
      </c>
      <c r="I25" s="411">
        <v>104</v>
      </c>
      <c r="J25" s="459">
        <v>364.51</v>
      </c>
      <c r="K25" s="411">
        <v>93</v>
      </c>
      <c r="L25" s="459">
        <v>207.56</v>
      </c>
      <c r="M25" s="411">
        <f t="shared" si="0"/>
        <v>197</v>
      </c>
      <c r="N25" s="459">
        <f t="shared" si="1"/>
        <v>572.06999999999994</v>
      </c>
    </row>
    <row r="26" spans="1:14" x14ac:dyDescent="0.3">
      <c r="A26" s="411">
        <v>21</v>
      </c>
      <c r="B26" s="411" t="s">
        <v>116</v>
      </c>
      <c r="C26" s="411">
        <v>1</v>
      </c>
      <c r="D26" s="459">
        <v>1.17</v>
      </c>
      <c r="E26" s="411">
        <v>0</v>
      </c>
      <c r="F26" s="459">
        <v>0</v>
      </c>
      <c r="G26" s="411">
        <v>86</v>
      </c>
      <c r="H26" s="459">
        <v>26319.79</v>
      </c>
      <c r="I26" s="411">
        <v>108</v>
      </c>
      <c r="J26" s="459">
        <v>721.14</v>
      </c>
      <c r="K26" s="411">
        <v>191</v>
      </c>
      <c r="L26" s="459">
        <v>445.76</v>
      </c>
      <c r="M26" s="411">
        <f t="shared" si="0"/>
        <v>386</v>
      </c>
      <c r="N26" s="459">
        <f t="shared" si="1"/>
        <v>27487.859999999997</v>
      </c>
    </row>
    <row r="27" spans="1:14" x14ac:dyDescent="0.3">
      <c r="A27" s="411">
        <v>22</v>
      </c>
      <c r="B27" s="411" t="s">
        <v>117</v>
      </c>
      <c r="C27" s="411">
        <v>2</v>
      </c>
      <c r="D27" s="459">
        <v>13.16</v>
      </c>
      <c r="E27" s="411">
        <v>0</v>
      </c>
      <c r="F27" s="459">
        <v>0</v>
      </c>
      <c r="G27" s="411">
        <v>12</v>
      </c>
      <c r="H27" s="459">
        <v>3195.58</v>
      </c>
      <c r="I27" s="411">
        <v>217</v>
      </c>
      <c r="J27" s="459">
        <v>1606.15</v>
      </c>
      <c r="K27" s="411">
        <v>285</v>
      </c>
      <c r="L27" s="459">
        <v>606.22</v>
      </c>
      <c r="M27" s="411">
        <f t="shared" si="0"/>
        <v>516</v>
      </c>
      <c r="N27" s="459">
        <f t="shared" si="1"/>
        <v>5421.11</v>
      </c>
    </row>
    <row r="28" spans="1:14" x14ac:dyDescent="0.3">
      <c r="A28" s="411">
        <v>23</v>
      </c>
      <c r="B28" s="411" t="s">
        <v>118</v>
      </c>
      <c r="C28" s="411">
        <v>0</v>
      </c>
      <c r="D28" s="459">
        <v>0</v>
      </c>
      <c r="E28" s="411">
        <v>0</v>
      </c>
      <c r="F28" s="459">
        <v>0</v>
      </c>
      <c r="G28" s="411">
        <v>113</v>
      </c>
      <c r="H28" s="459">
        <v>23868.27</v>
      </c>
      <c r="I28" s="411">
        <v>400</v>
      </c>
      <c r="J28" s="459">
        <v>2652.5299999999997</v>
      </c>
      <c r="K28" s="411">
        <v>442</v>
      </c>
      <c r="L28" s="459">
        <v>2563.64</v>
      </c>
      <c r="M28" s="411">
        <f t="shared" si="0"/>
        <v>955</v>
      </c>
      <c r="N28" s="459">
        <f t="shared" si="1"/>
        <v>29084.44</v>
      </c>
    </row>
    <row r="29" spans="1:14" x14ac:dyDescent="0.3">
      <c r="A29" s="412" t="s">
        <v>28</v>
      </c>
      <c r="B29" s="412" t="s">
        <v>16</v>
      </c>
      <c r="C29" s="412">
        <f>SUM(C6:C28)</f>
        <v>10</v>
      </c>
      <c r="D29" s="306">
        <f t="shared" ref="D29:L29" si="2">SUM(D6:D28)</f>
        <v>31.19</v>
      </c>
      <c r="E29" s="412">
        <f t="shared" si="2"/>
        <v>75</v>
      </c>
      <c r="F29" s="306">
        <f t="shared" si="2"/>
        <v>363.59000000000003</v>
      </c>
      <c r="G29" s="412">
        <f t="shared" si="2"/>
        <v>1157</v>
      </c>
      <c r="H29" s="306">
        <f t="shared" si="2"/>
        <v>293867.87</v>
      </c>
      <c r="I29" s="412">
        <f t="shared" si="2"/>
        <v>5448</v>
      </c>
      <c r="J29" s="306">
        <f t="shared" si="2"/>
        <v>30946.219999999994</v>
      </c>
      <c r="K29" s="412">
        <f t="shared" si="2"/>
        <v>12793</v>
      </c>
      <c r="L29" s="306">
        <f t="shared" si="2"/>
        <v>57775.310000000005</v>
      </c>
      <c r="M29" s="412">
        <f t="shared" si="0"/>
        <v>19483</v>
      </c>
      <c r="N29" s="306">
        <f t="shared" si="1"/>
        <v>382984.18</v>
      </c>
    </row>
  </sheetData>
  <mergeCells count="11"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35" right="0.25" top="0.75" bottom="0.75" header="0.3" footer="0.3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N31"/>
  <sheetViews>
    <sheetView workbookViewId="0">
      <selection sqref="A1:N1"/>
    </sheetView>
  </sheetViews>
  <sheetFormatPr defaultRowHeight="14.4" x14ac:dyDescent="0.3"/>
  <cols>
    <col min="1" max="1" width="6.44140625" customWidth="1"/>
    <col min="2" max="2" width="11" bestFit="1" customWidth="1"/>
    <col min="3" max="3" width="4.109375" customWidth="1"/>
    <col min="4" max="4" width="7.109375" style="46" customWidth="1"/>
    <col min="5" max="5" width="4.109375" customWidth="1"/>
    <col min="6" max="6" width="5.6640625" style="46" customWidth="1"/>
    <col min="7" max="7" width="4.109375" customWidth="1"/>
    <col min="8" max="8" width="5.6640625" style="46" customWidth="1"/>
    <col min="9" max="9" width="4.109375" customWidth="1"/>
    <col min="10" max="10" width="6.5546875" style="46" customWidth="1"/>
    <col min="11" max="11" width="4.109375" customWidth="1"/>
    <col min="12" max="12" width="7.5546875" style="46" customWidth="1"/>
    <col min="13" max="13" width="7.44140625" customWidth="1"/>
    <col min="14" max="14" width="11.5546875" style="46" customWidth="1"/>
  </cols>
  <sheetData>
    <row r="1" spans="1:14" s="133" customFormat="1" ht="33" customHeight="1" x14ac:dyDescent="0.3">
      <c r="A1" s="538">
        <v>36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/>
    </row>
    <row r="2" spans="1:14" ht="42.75" customHeight="1" x14ac:dyDescent="0.35">
      <c r="A2" s="568" t="s">
        <v>773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</row>
    <row r="3" spans="1:14" ht="27.75" customHeight="1" x14ac:dyDescent="0.35">
      <c r="A3" s="571" t="s">
        <v>770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7"/>
    </row>
    <row r="4" spans="1:14" ht="29.25" customHeight="1" x14ac:dyDescent="0.3">
      <c r="A4" s="633" t="s">
        <v>0</v>
      </c>
      <c r="B4" s="633" t="s">
        <v>1</v>
      </c>
      <c r="C4" s="629" t="s">
        <v>781</v>
      </c>
      <c r="D4" s="630"/>
      <c r="E4" s="629" t="s">
        <v>775</v>
      </c>
      <c r="F4" s="630"/>
      <c r="G4" s="629" t="s">
        <v>776</v>
      </c>
      <c r="H4" s="630"/>
      <c r="I4" s="629" t="s">
        <v>777</v>
      </c>
      <c r="J4" s="630"/>
      <c r="K4" s="629" t="s">
        <v>778</v>
      </c>
      <c r="L4" s="630"/>
      <c r="M4" s="615" t="s">
        <v>780</v>
      </c>
      <c r="N4" s="616"/>
    </row>
    <row r="5" spans="1:14" s="375" customFormat="1" x14ac:dyDescent="0.3">
      <c r="A5" s="620"/>
      <c r="B5" s="620"/>
      <c r="C5" s="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1" t="s">
        <v>180</v>
      </c>
      <c r="N5" s="43" t="s">
        <v>464</v>
      </c>
    </row>
    <row r="6" spans="1:14" x14ac:dyDescent="0.3">
      <c r="A6" s="2">
        <v>1</v>
      </c>
      <c r="B6" s="2" t="s">
        <v>3</v>
      </c>
      <c r="C6" s="2">
        <v>0</v>
      </c>
      <c r="D6" s="53">
        <v>0</v>
      </c>
      <c r="E6" s="2">
        <v>1</v>
      </c>
      <c r="F6" s="53">
        <v>0.82</v>
      </c>
      <c r="G6" s="2">
        <v>6</v>
      </c>
      <c r="H6" s="53">
        <v>20.23</v>
      </c>
      <c r="I6" s="2">
        <v>41</v>
      </c>
      <c r="J6" s="53">
        <v>58.25</v>
      </c>
      <c r="K6" s="2">
        <v>49</v>
      </c>
      <c r="L6" s="53">
        <v>111.01</v>
      </c>
      <c r="M6" s="2">
        <f>C6+E6+G6+I6+K6</f>
        <v>97</v>
      </c>
      <c r="N6" s="2">
        <f>D6+F6+H6+J6+L6</f>
        <v>190.31</v>
      </c>
    </row>
    <row r="7" spans="1:14" x14ac:dyDescent="0.3">
      <c r="A7" s="2">
        <v>2</v>
      </c>
      <c r="B7" s="2" t="s">
        <v>4</v>
      </c>
      <c r="C7" s="2">
        <v>0</v>
      </c>
      <c r="D7" s="53">
        <v>0</v>
      </c>
      <c r="E7" s="2">
        <v>0</v>
      </c>
      <c r="F7" s="53">
        <v>0</v>
      </c>
      <c r="G7" s="2">
        <v>0</v>
      </c>
      <c r="H7" s="53">
        <v>0</v>
      </c>
      <c r="I7" s="2">
        <v>0</v>
      </c>
      <c r="J7" s="53">
        <v>0</v>
      </c>
      <c r="K7" s="2">
        <v>0</v>
      </c>
      <c r="L7" s="53">
        <v>0</v>
      </c>
      <c r="M7" s="2">
        <f t="shared" ref="M7:M31" si="0">C7+E7+G7+I7+K7</f>
        <v>0</v>
      </c>
      <c r="N7" s="53">
        <f t="shared" ref="N7:N31" si="1">D7+F7+H7+J7+L7</f>
        <v>0</v>
      </c>
    </row>
    <row r="8" spans="1:14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f t="shared" si="0"/>
        <v>0</v>
      </c>
      <c r="N8" s="53">
        <f t="shared" si="1"/>
        <v>0</v>
      </c>
    </row>
    <row r="9" spans="1:14" x14ac:dyDescent="0.3">
      <c r="A9" s="2">
        <v>4</v>
      </c>
      <c r="B9" s="2" t="s">
        <v>6</v>
      </c>
      <c r="C9" s="2">
        <v>0</v>
      </c>
      <c r="D9" s="53">
        <v>0</v>
      </c>
      <c r="E9" s="2">
        <v>0</v>
      </c>
      <c r="F9" s="53">
        <v>0</v>
      </c>
      <c r="G9" s="2">
        <v>0</v>
      </c>
      <c r="H9" s="53">
        <v>0</v>
      </c>
      <c r="I9" s="2">
        <v>37</v>
      </c>
      <c r="J9" s="53">
        <v>264.89</v>
      </c>
      <c r="K9" s="2">
        <v>93</v>
      </c>
      <c r="L9" s="53">
        <v>235.71</v>
      </c>
      <c r="M9" s="2">
        <f t="shared" si="0"/>
        <v>130</v>
      </c>
      <c r="N9" s="53">
        <f t="shared" si="1"/>
        <v>500.6</v>
      </c>
    </row>
    <row r="10" spans="1:14" x14ac:dyDescent="0.3">
      <c r="A10" s="2">
        <v>5</v>
      </c>
      <c r="B10" s="2" t="s">
        <v>7</v>
      </c>
      <c r="C10" s="2">
        <v>0</v>
      </c>
      <c r="D10" s="53">
        <v>0</v>
      </c>
      <c r="E10" s="2">
        <v>0</v>
      </c>
      <c r="F10" s="53">
        <v>0</v>
      </c>
      <c r="G10" s="2">
        <v>0</v>
      </c>
      <c r="H10" s="53">
        <v>0</v>
      </c>
      <c r="I10" s="2">
        <v>0</v>
      </c>
      <c r="J10" s="53">
        <v>0</v>
      </c>
      <c r="K10" s="2">
        <v>35</v>
      </c>
      <c r="L10" s="53">
        <v>722</v>
      </c>
      <c r="M10" s="2">
        <f t="shared" si="0"/>
        <v>35</v>
      </c>
      <c r="N10" s="53">
        <f t="shared" si="1"/>
        <v>722</v>
      </c>
    </row>
    <row r="11" spans="1:14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0</v>
      </c>
      <c r="H11" s="53">
        <v>0</v>
      </c>
      <c r="I11" s="2">
        <v>3</v>
      </c>
      <c r="J11" s="53">
        <v>4.5599999999999996</v>
      </c>
      <c r="K11" s="2">
        <v>9</v>
      </c>
      <c r="L11" s="53">
        <v>126.88</v>
      </c>
      <c r="M11" s="2">
        <f t="shared" si="0"/>
        <v>12</v>
      </c>
      <c r="N11" s="53">
        <f t="shared" si="1"/>
        <v>131.44</v>
      </c>
    </row>
    <row r="12" spans="1:14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f t="shared" si="0"/>
        <v>0</v>
      </c>
      <c r="N12" s="53">
        <f t="shared" si="1"/>
        <v>0</v>
      </c>
    </row>
    <row r="13" spans="1:14" x14ac:dyDescent="0.3">
      <c r="A13" s="2">
        <v>8</v>
      </c>
      <c r="B13" s="2" t="s">
        <v>10</v>
      </c>
      <c r="C13" s="2">
        <v>0</v>
      </c>
      <c r="D13" s="53">
        <v>0</v>
      </c>
      <c r="E13" s="2">
        <v>0</v>
      </c>
      <c r="F13" s="53">
        <v>0</v>
      </c>
      <c r="G13" s="2">
        <v>0</v>
      </c>
      <c r="H13" s="53">
        <v>0</v>
      </c>
      <c r="I13" s="2">
        <v>0</v>
      </c>
      <c r="J13" s="53">
        <v>0</v>
      </c>
      <c r="K13" s="2">
        <v>175</v>
      </c>
      <c r="L13" s="53">
        <v>890.4</v>
      </c>
      <c r="M13" s="2">
        <f t="shared" si="0"/>
        <v>175</v>
      </c>
      <c r="N13" s="53">
        <f t="shared" si="1"/>
        <v>890.4</v>
      </c>
    </row>
    <row r="14" spans="1:14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0</v>
      </c>
      <c r="J14" s="53">
        <v>0</v>
      </c>
      <c r="K14" s="2">
        <v>0</v>
      </c>
      <c r="L14" s="53">
        <v>0</v>
      </c>
      <c r="M14" s="2">
        <f t="shared" si="0"/>
        <v>0</v>
      </c>
      <c r="N14" s="53">
        <f t="shared" si="1"/>
        <v>0</v>
      </c>
    </row>
    <row r="15" spans="1:14" x14ac:dyDescent="0.3">
      <c r="A15" s="2">
        <v>10</v>
      </c>
      <c r="B15" s="2" t="s">
        <v>12</v>
      </c>
      <c r="C15" s="2">
        <v>3</v>
      </c>
      <c r="D15" s="53">
        <v>0.39</v>
      </c>
      <c r="E15" s="2">
        <v>0</v>
      </c>
      <c r="F15" s="53">
        <v>0</v>
      </c>
      <c r="G15" s="2">
        <v>0</v>
      </c>
      <c r="H15" s="53">
        <v>0</v>
      </c>
      <c r="I15" s="2">
        <v>2</v>
      </c>
      <c r="J15" s="53">
        <v>5.01</v>
      </c>
      <c r="K15" s="2">
        <v>0</v>
      </c>
      <c r="L15" s="53">
        <v>0</v>
      </c>
      <c r="M15" s="2">
        <f t="shared" si="0"/>
        <v>5</v>
      </c>
      <c r="N15" s="53">
        <f t="shared" si="1"/>
        <v>5.3999999999999995</v>
      </c>
    </row>
    <row r="16" spans="1:14" x14ac:dyDescent="0.3">
      <c r="A16" s="2">
        <v>11</v>
      </c>
      <c r="B16" s="2" t="s">
        <v>13</v>
      </c>
      <c r="C16" s="2">
        <v>0</v>
      </c>
      <c r="D16" s="53">
        <v>0</v>
      </c>
      <c r="E16" s="2">
        <v>0</v>
      </c>
      <c r="F16" s="53">
        <v>0</v>
      </c>
      <c r="G16" s="2">
        <v>0</v>
      </c>
      <c r="H16" s="53">
        <v>0</v>
      </c>
      <c r="I16" s="2">
        <v>46</v>
      </c>
      <c r="J16" s="53">
        <v>47.33</v>
      </c>
      <c r="K16" s="2">
        <v>48</v>
      </c>
      <c r="L16" s="53">
        <v>136.31</v>
      </c>
      <c r="M16" s="2">
        <f t="shared" si="0"/>
        <v>94</v>
      </c>
      <c r="N16" s="53">
        <f t="shared" si="1"/>
        <v>183.64</v>
      </c>
    </row>
    <row r="17" spans="1:14" x14ac:dyDescent="0.3">
      <c r="A17" s="2">
        <v>12</v>
      </c>
      <c r="B17" s="2" t="s">
        <v>14</v>
      </c>
      <c r="C17" s="2">
        <v>0</v>
      </c>
      <c r="D17" s="53">
        <v>0</v>
      </c>
      <c r="E17" s="2">
        <v>0</v>
      </c>
      <c r="F17" s="53">
        <v>0</v>
      </c>
      <c r="G17" s="2">
        <v>0</v>
      </c>
      <c r="H17" s="53">
        <v>0</v>
      </c>
      <c r="I17" s="2">
        <v>7</v>
      </c>
      <c r="J17" s="53">
        <v>13.96</v>
      </c>
      <c r="K17" s="2">
        <v>2</v>
      </c>
      <c r="L17" s="53">
        <v>1.76</v>
      </c>
      <c r="M17" s="2">
        <f t="shared" si="0"/>
        <v>9</v>
      </c>
      <c r="N17" s="53">
        <f t="shared" si="1"/>
        <v>15.72</v>
      </c>
    </row>
    <row r="18" spans="1:14" x14ac:dyDescent="0.3">
      <c r="A18" s="3" t="s">
        <v>771</v>
      </c>
      <c r="B18" s="3" t="s">
        <v>16</v>
      </c>
      <c r="C18" s="3">
        <f>SUM(C6:C17)</f>
        <v>3</v>
      </c>
      <c r="D18" s="54">
        <f t="shared" ref="D18:L18" si="2">SUM(D6:D17)</f>
        <v>0.39</v>
      </c>
      <c r="E18" s="3">
        <f t="shared" si="2"/>
        <v>1</v>
      </c>
      <c r="F18" s="54">
        <f t="shared" si="2"/>
        <v>0.82</v>
      </c>
      <c r="G18" s="3">
        <f t="shared" si="2"/>
        <v>6</v>
      </c>
      <c r="H18" s="54">
        <f t="shared" si="2"/>
        <v>20.23</v>
      </c>
      <c r="I18" s="3">
        <f t="shared" si="2"/>
        <v>136</v>
      </c>
      <c r="J18" s="54">
        <f t="shared" si="2"/>
        <v>393.99999999999994</v>
      </c>
      <c r="K18" s="3">
        <f t="shared" si="2"/>
        <v>411</v>
      </c>
      <c r="L18" s="54">
        <f t="shared" si="2"/>
        <v>2224.0700000000002</v>
      </c>
      <c r="M18" s="3">
        <f t="shared" si="0"/>
        <v>557</v>
      </c>
      <c r="N18" s="54">
        <f t="shared" si="1"/>
        <v>2639.51</v>
      </c>
    </row>
    <row r="19" spans="1:14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f t="shared" si="0"/>
        <v>0</v>
      </c>
      <c r="N19" s="53">
        <f t="shared" si="1"/>
        <v>0</v>
      </c>
    </row>
    <row r="20" spans="1:14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1</v>
      </c>
      <c r="J20" s="53">
        <v>3</v>
      </c>
      <c r="K20" s="2">
        <v>4</v>
      </c>
      <c r="L20" s="53">
        <v>194</v>
      </c>
      <c r="M20" s="2">
        <f t="shared" si="0"/>
        <v>5</v>
      </c>
      <c r="N20" s="53">
        <f t="shared" si="1"/>
        <v>197</v>
      </c>
    </row>
    <row r="21" spans="1:14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10</v>
      </c>
      <c r="J21" s="53">
        <v>27.52</v>
      </c>
      <c r="K21" s="2">
        <v>108</v>
      </c>
      <c r="L21" s="53">
        <v>88.88</v>
      </c>
      <c r="M21" s="2">
        <f t="shared" si="0"/>
        <v>118</v>
      </c>
      <c r="N21" s="53">
        <f t="shared" si="1"/>
        <v>116.39999999999999</v>
      </c>
    </row>
    <row r="22" spans="1:14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f t="shared" si="0"/>
        <v>0</v>
      </c>
      <c r="N22" s="53">
        <f t="shared" si="1"/>
        <v>0</v>
      </c>
    </row>
    <row r="23" spans="1:14" x14ac:dyDescent="0.3">
      <c r="A23" s="2">
        <v>5</v>
      </c>
      <c r="B23" s="2" t="s">
        <v>20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3">
        <v>0</v>
      </c>
      <c r="I23" s="2">
        <v>0</v>
      </c>
      <c r="J23" s="53">
        <v>0</v>
      </c>
      <c r="K23" s="2">
        <v>2</v>
      </c>
      <c r="L23" s="53">
        <v>39.67</v>
      </c>
      <c r="M23" s="2">
        <f t="shared" si="0"/>
        <v>2</v>
      </c>
      <c r="N23" s="53">
        <f t="shared" si="1"/>
        <v>39.67</v>
      </c>
    </row>
    <row r="24" spans="1:14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f t="shared" si="0"/>
        <v>0</v>
      </c>
      <c r="N24" s="53">
        <f t="shared" si="1"/>
        <v>0</v>
      </c>
    </row>
    <row r="25" spans="1:14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f t="shared" si="0"/>
        <v>0</v>
      </c>
      <c r="N25" s="53">
        <f t="shared" si="1"/>
        <v>0</v>
      </c>
    </row>
    <row r="26" spans="1:14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f t="shared" si="0"/>
        <v>0</v>
      </c>
      <c r="N26" s="53">
        <f t="shared" si="1"/>
        <v>0</v>
      </c>
    </row>
    <row r="27" spans="1:14" x14ac:dyDescent="0.3">
      <c r="A27" s="3" t="s">
        <v>772</v>
      </c>
      <c r="B27" s="3" t="s">
        <v>16</v>
      </c>
      <c r="C27" s="3">
        <f>SUM(C19:C26)</f>
        <v>0</v>
      </c>
      <c r="D27" s="54">
        <f t="shared" ref="D27:L27" si="3">SUM(D19:D26)</f>
        <v>0</v>
      </c>
      <c r="E27" s="3">
        <f t="shared" si="3"/>
        <v>0</v>
      </c>
      <c r="F27" s="54">
        <f t="shared" si="3"/>
        <v>0</v>
      </c>
      <c r="G27" s="3">
        <f t="shared" si="3"/>
        <v>0</v>
      </c>
      <c r="H27" s="54">
        <f t="shared" si="3"/>
        <v>0</v>
      </c>
      <c r="I27" s="3">
        <f t="shared" si="3"/>
        <v>11</v>
      </c>
      <c r="J27" s="54">
        <f t="shared" si="3"/>
        <v>30.52</v>
      </c>
      <c r="K27" s="3">
        <f t="shared" si="3"/>
        <v>114</v>
      </c>
      <c r="L27" s="54">
        <f t="shared" si="3"/>
        <v>322.55</v>
      </c>
      <c r="M27" s="3">
        <f t="shared" si="0"/>
        <v>125</v>
      </c>
      <c r="N27" s="54">
        <f t="shared" si="1"/>
        <v>353.07</v>
      </c>
    </row>
    <row r="28" spans="1:14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55</v>
      </c>
      <c r="J28" s="53">
        <v>70.08</v>
      </c>
      <c r="K28" s="2">
        <v>37</v>
      </c>
      <c r="L28" s="53">
        <v>71.209999999999994</v>
      </c>
      <c r="M28" s="2">
        <f t="shared" si="0"/>
        <v>92</v>
      </c>
      <c r="N28" s="53">
        <f t="shared" si="1"/>
        <v>141.29</v>
      </c>
    </row>
    <row r="29" spans="1:14" x14ac:dyDescent="0.3">
      <c r="A29" s="3" t="s">
        <v>26</v>
      </c>
      <c r="B29" s="3" t="s">
        <v>16</v>
      </c>
      <c r="C29" s="3">
        <f>C28</f>
        <v>0</v>
      </c>
      <c r="D29" s="54">
        <f t="shared" ref="D29:L29" si="4">D28</f>
        <v>0</v>
      </c>
      <c r="E29" s="3">
        <f t="shared" si="4"/>
        <v>0</v>
      </c>
      <c r="F29" s="54">
        <f t="shared" si="4"/>
        <v>0</v>
      </c>
      <c r="G29" s="3">
        <f t="shared" si="4"/>
        <v>0</v>
      </c>
      <c r="H29" s="54">
        <f t="shared" si="4"/>
        <v>0</v>
      </c>
      <c r="I29" s="3">
        <f t="shared" si="4"/>
        <v>55</v>
      </c>
      <c r="J29" s="54">
        <f t="shared" si="4"/>
        <v>70.08</v>
      </c>
      <c r="K29" s="3">
        <f t="shared" si="4"/>
        <v>37</v>
      </c>
      <c r="L29" s="54">
        <f t="shared" si="4"/>
        <v>71.209999999999994</v>
      </c>
      <c r="M29" s="3">
        <f t="shared" si="0"/>
        <v>92</v>
      </c>
      <c r="N29" s="54">
        <f t="shared" si="1"/>
        <v>141.29</v>
      </c>
    </row>
    <row r="30" spans="1:14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f t="shared" si="0"/>
        <v>0</v>
      </c>
      <c r="N30" s="53">
        <f t="shared" si="1"/>
        <v>0</v>
      </c>
    </row>
    <row r="31" spans="1:14" x14ac:dyDescent="0.3">
      <c r="A31" s="3" t="s">
        <v>28</v>
      </c>
      <c r="B31" s="3" t="s">
        <v>16</v>
      </c>
      <c r="C31" s="3">
        <f>C18+C27+C29+C30</f>
        <v>3</v>
      </c>
      <c r="D31" s="54">
        <f t="shared" ref="D31:L31" si="5">D18+D27+D29+D30</f>
        <v>0.39</v>
      </c>
      <c r="E31" s="3">
        <f t="shared" si="5"/>
        <v>1</v>
      </c>
      <c r="F31" s="54">
        <f t="shared" si="5"/>
        <v>0.82</v>
      </c>
      <c r="G31" s="3">
        <f t="shared" si="5"/>
        <v>6</v>
      </c>
      <c r="H31" s="54">
        <f t="shared" si="5"/>
        <v>20.23</v>
      </c>
      <c r="I31" s="3">
        <f t="shared" si="5"/>
        <v>202</v>
      </c>
      <c r="J31" s="54">
        <f t="shared" si="5"/>
        <v>494.59999999999991</v>
      </c>
      <c r="K31" s="3">
        <f t="shared" si="5"/>
        <v>562</v>
      </c>
      <c r="L31" s="54">
        <f t="shared" si="5"/>
        <v>2617.8300000000004</v>
      </c>
      <c r="M31" s="3">
        <f t="shared" si="0"/>
        <v>774</v>
      </c>
      <c r="N31" s="54">
        <f t="shared" si="1"/>
        <v>3133.8700000000003</v>
      </c>
    </row>
  </sheetData>
  <mergeCells count="11"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88" right="0.25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N29"/>
  <sheetViews>
    <sheetView workbookViewId="0">
      <selection sqref="A1:N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bestFit="1" customWidth="1"/>
    <col min="4" max="4" width="7" style="46" customWidth="1"/>
    <col min="5" max="5" width="4.109375" bestFit="1" customWidth="1"/>
    <col min="6" max="6" width="5.6640625" style="46" bestFit="1" customWidth="1"/>
    <col min="7" max="7" width="4.109375" bestFit="1" customWidth="1"/>
    <col min="8" max="8" width="5.6640625" style="46" bestFit="1" customWidth="1"/>
    <col min="9" max="9" width="4.109375" bestFit="1" customWidth="1"/>
    <col min="10" max="10" width="6.5546875" style="46" bestFit="1" customWidth="1"/>
    <col min="11" max="11" width="4.109375" bestFit="1" customWidth="1"/>
    <col min="12" max="12" width="7.5546875" style="46" bestFit="1" customWidth="1"/>
    <col min="13" max="13" width="4.109375" bestFit="1" customWidth="1"/>
    <col min="14" max="14" width="8" style="46" bestFit="1" customWidth="1"/>
  </cols>
  <sheetData>
    <row r="1" spans="1:14" ht="25.5" customHeight="1" x14ac:dyDescent="0.3">
      <c r="A1" s="538">
        <v>37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/>
    </row>
    <row r="2" spans="1:14" ht="36" customHeight="1" x14ac:dyDescent="0.35">
      <c r="A2" s="568" t="s">
        <v>773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</row>
    <row r="3" spans="1:14" ht="24.75" customHeight="1" x14ac:dyDescent="0.35">
      <c r="A3" s="571" t="s">
        <v>770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7"/>
    </row>
    <row r="4" spans="1:14" ht="31.5" customHeight="1" x14ac:dyDescent="0.3">
      <c r="A4" s="644" t="s">
        <v>0</v>
      </c>
      <c r="B4" s="644" t="s">
        <v>84</v>
      </c>
      <c r="C4" s="617" t="s">
        <v>781</v>
      </c>
      <c r="D4" s="616"/>
      <c r="E4" s="615" t="s">
        <v>775</v>
      </c>
      <c r="F4" s="616"/>
      <c r="G4" s="615" t="s">
        <v>776</v>
      </c>
      <c r="H4" s="616"/>
      <c r="I4" s="615" t="s">
        <v>777</v>
      </c>
      <c r="J4" s="616"/>
      <c r="K4" s="615" t="s">
        <v>778</v>
      </c>
      <c r="L4" s="616"/>
      <c r="M4" s="615" t="s">
        <v>780</v>
      </c>
      <c r="N4" s="616"/>
    </row>
    <row r="5" spans="1:14" s="409" customFormat="1" x14ac:dyDescent="0.3">
      <c r="A5" s="644"/>
      <c r="B5" s="644"/>
      <c r="C5" s="40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400" t="s">
        <v>180</v>
      </c>
      <c r="N5" s="80" t="s">
        <v>464</v>
      </c>
    </row>
    <row r="6" spans="1:14" x14ac:dyDescent="0.3">
      <c r="A6" s="411">
        <v>1</v>
      </c>
      <c r="B6" s="411" t="s">
        <v>96</v>
      </c>
      <c r="C6" s="414">
        <v>0</v>
      </c>
      <c r="D6" s="44">
        <v>0</v>
      </c>
      <c r="E6" s="5">
        <v>0</v>
      </c>
      <c r="F6" s="44">
        <v>0</v>
      </c>
      <c r="G6" s="5">
        <v>0</v>
      </c>
      <c r="H6" s="44">
        <v>0</v>
      </c>
      <c r="I6" s="5">
        <v>0</v>
      </c>
      <c r="J6" s="44">
        <v>0</v>
      </c>
      <c r="K6" s="5">
        <v>0</v>
      </c>
      <c r="L6" s="442">
        <v>0</v>
      </c>
      <c r="M6" s="410">
        <f>C6+E6+G6+I6+K6</f>
        <v>0</v>
      </c>
      <c r="N6" s="57">
        <f>D6+F6+H6+J6+L6</f>
        <v>0</v>
      </c>
    </row>
    <row r="7" spans="1:14" x14ac:dyDescent="0.3">
      <c r="A7" s="408">
        <v>2</v>
      </c>
      <c r="B7" s="408" t="s">
        <v>97</v>
      </c>
      <c r="C7" s="5">
        <v>0</v>
      </c>
      <c r="D7" s="44">
        <v>0</v>
      </c>
      <c r="E7" s="5">
        <v>0</v>
      </c>
      <c r="F7" s="44">
        <v>0</v>
      </c>
      <c r="G7" s="5">
        <v>0</v>
      </c>
      <c r="H7" s="44">
        <v>0</v>
      </c>
      <c r="I7" s="5">
        <v>0</v>
      </c>
      <c r="J7" s="44">
        <v>0</v>
      </c>
      <c r="K7" s="5">
        <v>0</v>
      </c>
      <c r="L7" s="442">
        <v>0</v>
      </c>
      <c r="M7" s="410">
        <f t="shared" ref="M7:M29" si="0">C7+E7+G7+I7+K7</f>
        <v>0</v>
      </c>
      <c r="N7" s="57">
        <f t="shared" ref="N7:N29" si="1">D7+F7+H7+J7+L7</f>
        <v>0</v>
      </c>
    </row>
    <row r="8" spans="1:14" x14ac:dyDescent="0.3">
      <c r="A8" s="5">
        <v>3</v>
      </c>
      <c r="B8" s="5" t="s">
        <v>98</v>
      </c>
      <c r="C8" s="5">
        <v>0</v>
      </c>
      <c r="D8" s="44">
        <v>0</v>
      </c>
      <c r="E8" s="5">
        <v>0</v>
      </c>
      <c r="F8" s="44">
        <v>0</v>
      </c>
      <c r="G8" s="5">
        <v>0</v>
      </c>
      <c r="H8" s="44">
        <v>0</v>
      </c>
      <c r="I8" s="5">
        <v>0</v>
      </c>
      <c r="J8" s="44">
        <v>0</v>
      </c>
      <c r="K8" s="5">
        <v>0</v>
      </c>
      <c r="L8" s="442">
        <v>0</v>
      </c>
      <c r="M8" s="410">
        <f t="shared" si="0"/>
        <v>0</v>
      </c>
      <c r="N8" s="57">
        <f t="shared" si="1"/>
        <v>0</v>
      </c>
    </row>
    <row r="9" spans="1:14" x14ac:dyDescent="0.3">
      <c r="A9" s="411">
        <v>4</v>
      </c>
      <c r="B9" s="5" t="s">
        <v>99</v>
      </c>
      <c r="C9" s="5">
        <v>0</v>
      </c>
      <c r="D9" s="44">
        <v>0</v>
      </c>
      <c r="E9" s="5">
        <v>0</v>
      </c>
      <c r="F9" s="44">
        <v>0</v>
      </c>
      <c r="G9" s="5">
        <v>0</v>
      </c>
      <c r="H9" s="44">
        <v>0</v>
      </c>
      <c r="I9" s="5">
        <v>0</v>
      </c>
      <c r="J9" s="44">
        <v>0</v>
      </c>
      <c r="K9" s="5">
        <v>0</v>
      </c>
      <c r="L9" s="442">
        <v>0</v>
      </c>
      <c r="M9" s="410">
        <f t="shared" si="0"/>
        <v>0</v>
      </c>
      <c r="N9" s="57">
        <f t="shared" si="1"/>
        <v>0</v>
      </c>
    </row>
    <row r="10" spans="1:14" x14ac:dyDescent="0.3">
      <c r="A10" s="408">
        <v>5</v>
      </c>
      <c r="B10" s="5" t="s">
        <v>100</v>
      </c>
      <c r="C10" s="5">
        <v>0</v>
      </c>
      <c r="D10" s="44">
        <v>0</v>
      </c>
      <c r="E10" s="5">
        <v>0</v>
      </c>
      <c r="F10" s="44">
        <v>0</v>
      </c>
      <c r="G10" s="5">
        <v>1</v>
      </c>
      <c r="H10" s="44">
        <v>18.25</v>
      </c>
      <c r="I10" s="5">
        <v>14</v>
      </c>
      <c r="J10" s="44">
        <v>47.7</v>
      </c>
      <c r="K10" s="5">
        <v>54</v>
      </c>
      <c r="L10" s="442">
        <v>54.37</v>
      </c>
      <c r="M10" s="410">
        <f t="shared" si="0"/>
        <v>69</v>
      </c>
      <c r="N10" s="57">
        <f t="shared" si="1"/>
        <v>120.32</v>
      </c>
    </row>
    <row r="11" spans="1:14" x14ac:dyDescent="0.3">
      <c r="A11" s="5">
        <v>6</v>
      </c>
      <c r="B11" s="5" t="s">
        <v>101</v>
      </c>
      <c r="C11" s="5">
        <v>0</v>
      </c>
      <c r="D11" s="44">
        <v>0</v>
      </c>
      <c r="E11" s="5">
        <v>0</v>
      </c>
      <c r="F11" s="44">
        <v>0</v>
      </c>
      <c r="G11" s="5">
        <v>0</v>
      </c>
      <c r="H11" s="44">
        <v>0</v>
      </c>
      <c r="I11" s="5">
        <v>0</v>
      </c>
      <c r="J11" s="44">
        <v>0</v>
      </c>
      <c r="K11" s="5">
        <v>0</v>
      </c>
      <c r="L11" s="442">
        <v>0</v>
      </c>
      <c r="M11" s="410">
        <f t="shared" si="0"/>
        <v>0</v>
      </c>
      <c r="N11" s="57">
        <f t="shared" si="1"/>
        <v>0</v>
      </c>
    </row>
    <row r="12" spans="1:14" x14ac:dyDescent="0.3">
      <c r="A12" s="411">
        <v>7</v>
      </c>
      <c r="B12" s="5" t="s">
        <v>102</v>
      </c>
      <c r="C12" s="5">
        <v>0</v>
      </c>
      <c r="D12" s="44">
        <v>0</v>
      </c>
      <c r="E12" s="5">
        <v>0</v>
      </c>
      <c r="F12" s="44">
        <v>0</v>
      </c>
      <c r="G12" s="5">
        <v>0</v>
      </c>
      <c r="H12" s="44">
        <v>0</v>
      </c>
      <c r="I12" s="5">
        <v>0</v>
      </c>
      <c r="J12" s="44">
        <v>0</v>
      </c>
      <c r="K12" s="5">
        <v>0</v>
      </c>
      <c r="L12" s="442">
        <v>0</v>
      </c>
      <c r="M12" s="410">
        <f t="shared" si="0"/>
        <v>0</v>
      </c>
      <c r="N12" s="57">
        <f t="shared" si="1"/>
        <v>0</v>
      </c>
    </row>
    <row r="13" spans="1:14" x14ac:dyDescent="0.3">
      <c r="A13" s="408">
        <v>8</v>
      </c>
      <c r="B13" s="5" t="s">
        <v>103</v>
      </c>
      <c r="C13" s="5">
        <v>0</v>
      </c>
      <c r="D13" s="44">
        <v>0</v>
      </c>
      <c r="E13" s="5">
        <v>0</v>
      </c>
      <c r="F13" s="44">
        <v>0</v>
      </c>
      <c r="G13" s="5">
        <v>0</v>
      </c>
      <c r="H13" s="44">
        <v>0</v>
      </c>
      <c r="I13" s="5">
        <v>0</v>
      </c>
      <c r="J13" s="44">
        <v>0</v>
      </c>
      <c r="K13" s="5">
        <v>0</v>
      </c>
      <c r="L13" s="442">
        <v>0</v>
      </c>
      <c r="M13" s="410">
        <f t="shared" si="0"/>
        <v>0</v>
      </c>
      <c r="N13" s="57">
        <f t="shared" si="1"/>
        <v>0</v>
      </c>
    </row>
    <row r="14" spans="1:14" x14ac:dyDescent="0.3">
      <c r="A14" s="5">
        <v>9</v>
      </c>
      <c r="B14" s="5" t="s">
        <v>104</v>
      </c>
      <c r="C14" s="5">
        <v>0</v>
      </c>
      <c r="D14" s="44">
        <v>0</v>
      </c>
      <c r="E14" s="5">
        <v>0</v>
      </c>
      <c r="F14" s="44">
        <v>0</v>
      </c>
      <c r="G14" s="5">
        <v>0</v>
      </c>
      <c r="H14" s="44">
        <v>0</v>
      </c>
      <c r="I14" s="5">
        <v>2</v>
      </c>
      <c r="J14" s="44">
        <v>5.01</v>
      </c>
      <c r="K14" s="5">
        <v>0</v>
      </c>
      <c r="L14" s="442">
        <v>0</v>
      </c>
      <c r="M14" s="410">
        <f t="shared" si="0"/>
        <v>2</v>
      </c>
      <c r="N14" s="57">
        <f t="shared" si="1"/>
        <v>5.01</v>
      </c>
    </row>
    <row r="15" spans="1:14" x14ac:dyDescent="0.3">
      <c r="A15" s="411">
        <v>10</v>
      </c>
      <c r="B15" s="5" t="s">
        <v>105</v>
      </c>
      <c r="C15" s="5">
        <v>0</v>
      </c>
      <c r="D15" s="44">
        <v>0</v>
      </c>
      <c r="E15" s="5">
        <v>0</v>
      </c>
      <c r="F15" s="44">
        <v>0</v>
      </c>
      <c r="G15" s="5">
        <v>0</v>
      </c>
      <c r="H15" s="44">
        <v>0</v>
      </c>
      <c r="I15" s="5">
        <v>0</v>
      </c>
      <c r="J15" s="44">
        <v>0</v>
      </c>
      <c r="K15" s="5">
        <v>0</v>
      </c>
      <c r="L15" s="442">
        <v>0</v>
      </c>
      <c r="M15" s="410">
        <f t="shared" si="0"/>
        <v>0</v>
      </c>
      <c r="N15" s="57">
        <f t="shared" si="1"/>
        <v>0</v>
      </c>
    </row>
    <row r="16" spans="1:14" x14ac:dyDescent="0.3">
      <c r="A16" s="408">
        <v>11</v>
      </c>
      <c r="B16" s="5" t="s">
        <v>106</v>
      </c>
      <c r="C16" s="5">
        <v>0</v>
      </c>
      <c r="D16" s="44">
        <v>0</v>
      </c>
      <c r="E16" s="5">
        <v>0</v>
      </c>
      <c r="F16" s="44">
        <v>0</v>
      </c>
      <c r="G16" s="5">
        <v>0</v>
      </c>
      <c r="H16" s="44">
        <v>0</v>
      </c>
      <c r="I16" s="5">
        <v>2</v>
      </c>
      <c r="J16" s="44">
        <v>5.46</v>
      </c>
      <c r="K16" s="5">
        <v>23</v>
      </c>
      <c r="L16" s="442">
        <v>27.19</v>
      </c>
      <c r="M16" s="410">
        <f t="shared" si="0"/>
        <v>25</v>
      </c>
      <c r="N16" s="57">
        <f t="shared" si="1"/>
        <v>32.65</v>
      </c>
    </row>
    <row r="17" spans="1:14" x14ac:dyDescent="0.3">
      <c r="A17" s="5">
        <v>12</v>
      </c>
      <c r="B17" s="5" t="s">
        <v>107</v>
      </c>
      <c r="C17" s="5">
        <v>1</v>
      </c>
      <c r="D17" s="44">
        <v>0.2</v>
      </c>
      <c r="E17" s="5">
        <v>0</v>
      </c>
      <c r="F17" s="44">
        <v>0</v>
      </c>
      <c r="G17" s="5">
        <v>0</v>
      </c>
      <c r="H17" s="44">
        <v>0</v>
      </c>
      <c r="I17" s="5">
        <v>3</v>
      </c>
      <c r="J17" s="44">
        <v>34.25</v>
      </c>
      <c r="K17" s="5">
        <v>4</v>
      </c>
      <c r="L17" s="442">
        <v>9.27</v>
      </c>
      <c r="M17" s="410">
        <f t="shared" si="0"/>
        <v>8</v>
      </c>
      <c r="N17" s="57">
        <f t="shared" si="1"/>
        <v>43.72</v>
      </c>
    </row>
    <row r="18" spans="1:14" x14ac:dyDescent="0.3">
      <c r="A18" s="411">
        <v>13</v>
      </c>
      <c r="B18" s="5" t="s">
        <v>108</v>
      </c>
      <c r="C18" s="5">
        <v>0</v>
      </c>
      <c r="D18" s="44">
        <v>0</v>
      </c>
      <c r="E18" s="5">
        <v>0</v>
      </c>
      <c r="F18" s="44">
        <v>0</v>
      </c>
      <c r="G18" s="5">
        <v>0</v>
      </c>
      <c r="H18" s="44">
        <v>0</v>
      </c>
      <c r="I18" s="5">
        <v>1</v>
      </c>
      <c r="J18" s="44">
        <v>0.18</v>
      </c>
      <c r="K18" s="5">
        <v>0</v>
      </c>
      <c r="L18" s="442">
        <v>0</v>
      </c>
      <c r="M18" s="410">
        <f t="shared" si="0"/>
        <v>1</v>
      </c>
      <c r="N18" s="57">
        <f t="shared" si="1"/>
        <v>0.18</v>
      </c>
    </row>
    <row r="19" spans="1:14" x14ac:dyDescent="0.3">
      <c r="A19" s="408">
        <v>14</v>
      </c>
      <c r="B19" s="5" t="s">
        <v>109</v>
      </c>
      <c r="C19" s="5">
        <v>0</v>
      </c>
      <c r="D19" s="44">
        <v>0</v>
      </c>
      <c r="E19" s="5">
        <v>0</v>
      </c>
      <c r="F19" s="44">
        <v>0</v>
      </c>
      <c r="G19" s="5">
        <v>0</v>
      </c>
      <c r="H19" s="44">
        <v>0</v>
      </c>
      <c r="I19" s="5">
        <v>0</v>
      </c>
      <c r="J19" s="44">
        <v>0</v>
      </c>
      <c r="K19" s="5">
        <v>0</v>
      </c>
      <c r="L19" s="442">
        <v>0</v>
      </c>
      <c r="M19" s="410">
        <f t="shared" si="0"/>
        <v>0</v>
      </c>
      <c r="N19" s="57">
        <f t="shared" si="1"/>
        <v>0</v>
      </c>
    </row>
    <row r="20" spans="1:14" x14ac:dyDescent="0.3">
      <c r="A20" s="5">
        <v>15</v>
      </c>
      <c r="B20" s="5" t="s">
        <v>110</v>
      </c>
      <c r="C20" s="5">
        <v>0</v>
      </c>
      <c r="D20" s="44">
        <v>0</v>
      </c>
      <c r="E20" s="5">
        <v>1</v>
      </c>
      <c r="F20" s="44">
        <v>0.82</v>
      </c>
      <c r="G20" s="5">
        <v>5</v>
      </c>
      <c r="H20" s="44">
        <v>1.98</v>
      </c>
      <c r="I20" s="5">
        <v>168</v>
      </c>
      <c r="J20" s="44">
        <v>338.18</v>
      </c>
      <c r="K20" s="5">
        <v>444</v>
      </c>
      <c r="L20" s="442">
        <v>2485.6</v>
      </c>
      <c r="M20" s="410">
        <f t="shared" si="0"/>
        <v>618</v>
      </c>
      <c r="N20" s="57">
        <f t="shared" si="1"/>
        <v>2826.58</v>
      </c>
    </row>
    <row r="21" spans="1:14" x14ac:dyDescent="0.3">
      <c r="A21" s="411">
        <v>16</v>
      </c>
      <c r="B21" s="5" t="s">
        <v>111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2">
        <v>0</v>
      </c>
      <c r="M21" s="410">
        <f t="shared" si="0"/>
        <v>0</v>
      </c>
      <c r="N21" s="57">
        <f t="shared" si="1"/>
        <v>0</v>
      </c>
    </row>
    <row r="22" spans="1:14" x14ac:dyDescent="0.3">
      <c r="A22" s="408">
        <v>17</v>
      </c>
      <c r="B22" s="5" t="s">
        <v>112</v>
      </c>
      <c r="C22" s="5">
        <v>0</v>
      </c>
      <c r="D22" s="44">
        <v>0</v>
      </c>
      <c r="E22" s="5">
        <v>0</v>
      </c>
      <c r="F22" s="44">
        <v>0</v>
      </c>
      <c r="G22" s="5">
        <v>0</v>
      </c>
      <c r="H22" s="44">
        <v>0</v>
      </c>
      <c r="I22" s="5">
        <v>1</v>
      </c>
      <c r="J22" s="44">
        <v>4.21</v>
      </c>
      <c r="K22" s="5">
        <v>0</v>
      </c>
      <c r="L22" s="442">
        <v>0</v>
      </c>
      <c r="M22" s="410">
        <f t="shared" si="0"/>
        <v>1</v>
      </c>
      <c r="N22" s="57">
        <f t="shared" si="1"/>
        <v>4.21</v>
      </c>
    </row>
    <row r="23" spans="1:14" x14ac:dyDescent="0.3">
      <c r="A23" s="5">
        <v>18</v>
      </c>
      <c r="B23" s="5" t="s">
        <v>113</v>
      </c>
      <c r="C23" s="5">
        <v>0</v>
      </c>
      <c r="D23" s="44">
        <v>0</v>
      </c>
      <c r="E23" s="5">
        <v>0</v>
      </c>
      <c r="F23" s="44">
        <v>0</v>
      </c>
      <c r="G23" s="5">
        <v>0</v>
      </c>
      <c r="H23" s="44">
        <v>0</v>
      </c>
      <c r="I23" s="5">
        <v>1</v>
      </c>
      <c r="J23" s="44">
        <v>2.59</v>
      </c>
      <c r="K23" s="5">
        <v>12</v>
      </c>
      <c r="L23" s="442">
        <v>9.18</v>
      </c>
      <c r="M23" s="410">
        <f t="shared" si="0"/>
        <v>13</v>
      </c>
      <c r="N23" s="57">
        <f t="shared" si="1"/>
        <v>11.77</v>
      </c>
    </row>
    <row r="24" spans="1:14" x14ac:dyDescent="0.3">
      <c r="A24" s="411">
        <v>19</v>
      </c>
      <c r="B24" s="5" t="s">
        <v>114</v>
      </c>
      <c r="C24" s="5">
        <v>0</v>
      </c>
      <c r="D24" s="44">
        <v>0</v>
      </c>
      <c r="E24" s="5">
        <v>0</v>
      </c>
      <c r="F24" s="44">
        <v>0</v>
      </c>
      <c r="G24" s="5">
        <v>0</v>
      </c>
      <c r="H24" s="44">
        <v>0</v>
      </c>
      <c r="I24" s="5">
        <v>0</v>
      </c>
      <c r="J24" s="44">
        <v>0</v>
      </c>
      <c r="K24" s="5">
        <v>0</v>
      </c>
      <c r="L24" s="442">
        <v>0</v>
      </c>
      <c r="M24" s="410">
        <f t="shared" si="0"/>
        <v>0</v>
      </c>
      <c r="N24" s="57">
        <f t="shared" si="1"/>
        <v>0</v>
      </c>
    </row>
    <row r="25" spans="1:14" x14ac:dyDescent="0.3">
      <c r="A25" s="408">
        <v>20</v>
      </c>
      <c r="B25" s="5" t="s">
        <v>115</v>
      </c>
      <c r="C25" s="5">
        <v>0</v>
      </c>
      <c r="D25" s="44">
        <v>0</v>
      </c>
      <c r="E25" s="5">
        <v>0</v>
      </c>
      <c r="F25" s="44">
        <v>0</v>
      </c>
      <c r="G25" s="5">
        <v>0</v>
      </c>
      <c r="H25" s="44">
        <v>0</v>
      </c>
      <c r="I25" s="5">
        <v>0</v>
      </c>
      <c r="J25" s="44">
        <v>0</v>
      </c>
      <c r="K25" s="5">
        <v>0</v>
      </c>
      <c r="L25" s="442">
        <v>0</v>
      </c>
      <c r="M25" s="410">
        <f t="shared" si="0"/>
        <v>0</v>
      </c>
      <c r="N25" s="57">
        <f t="shared" si="1"/>
        <v>0</v>
      </c>
    </row>
    <row r="26" spans="1:14" x14ac:dyDescent="0.3">
      <c r="A26" s="5">
        <v>21</v>
      </c>
      <c r="B26" s="5" t="s">
        <v>116</v>
      </c>
      <c r="C26" s="5">
        <v>1</v>
      </c>
      <c r="D26" s="44">
        <v>0.1</v>
      </c>
      <c r="E26" s="5">
        <v>0</v>
      </c>
      <c r="F26" s="44">
        <v>0</v>
      </c>
      <c r="G26" s="5">
        <v>0</v>
      </c>
      <c r="H26" s="44">
        <v>0</v>
      </c>
      <c r="I26" s="5">
        <v>1</v>
      </c>
      <c r="J26" s="44">
        <v>0</v>
      </c>
      <c r="K26" s="5">
        <v>3</v>
      </c>
      <c r="L26" s="442">
        <v>12.26</v>
      </c>
      <c r="M26" s="410">
        <f t="shared" si="0"/>
        <v>5</v>
      </c>
      <c r="N26" s="57">
        <f t="shared" si="1"/>
        <v>12.36</v>
      </c>
    </row>
    <row r="27" spans="1:14" x14ac:dyDescent="0.3">
      <c r="A27" s="411">
        <v>22</v>
      </c>
      <c r="B27" s="5" t="s">
        <v>117</v>
      </c>
      <c r="C27" s="5">
        <v>1</v>
      </c>
      <c r="D27" s="44">
        <v>0.09</v>
      </c>
      <c r="E27" s="5">
        <v>0</v>
      </c>
      <c r="F27" s="44">
        <v>0</v>
      </c>
      <c r="G27" s="5">
        <v>0</v>
      </c>
      <c r="H27" s="44">
        <v>0</v>
      </c>
      <c r="I27" s="5">
        <v>0</v>
      </c>
      <c r="J27" s="44">
        <v>0</v>
      </c>
      <c r="K27" s="5">
        <v>2</v>
      </c>
      <c r="L27" s="442">
        <v>2.09</v>
      </c>
      <c r="M27" s="410">
        <f t="shared" si="0"/>
        <v>3</v>
      </c>
      <c r="N27" s="57">
        <f t="shared" si="1"/>
        <v>2.1799999999999997</v>
      </c>
    </row>
    <row r="28" spans="1:14" x14ac:dyDescent="0.3">
      <c r="A28" s="408">
        <v>23</v>
      </c>
      <c r="B28" s="5" t="s">
        <v>118</v>
      </c>
      <c r="C28" s="5">
        <v>0</v>
      </c>
      <c r="D28" s="44">
        <v>0</v>
      </c>
      <c r="E28" s="5">
        <v>0</v>
      </c>
      <c r="F28" s="44">
        <v>0</v>
      </c>
      <c r="G28" s="5">
        <v>0</v>
      </c>
      <c r="H28" s="44">
        <v>0</v>
      </c>
      <c r="I28" s="5">
        <v>9</v>
      </c>
      <c r="J28" s="44">
        <v>57.019999999999996</v>
      </c>
      <c r="K28" s="5">
        <v>20</v>
      </c>
      <c r="L28" s="442">
        <v>17.870000000000005</v>
      </c>
      <c r="M28" s="410">
        <f t="shared" si="0"/>
        <v>29</v>
      </c>
      <c r="N28" s="57">
        <f t="shared" si="1"/>
        <v>74.89</v>
      </c>
    </row>
    <row r="29" spans="1:14" x14ac:dyDescent="0.3">
      <c r="A29" s="6" t="s">
        <v>28</v>
      </c>
      <c r="B29" s="6" t="s">
        <v>16</v>
      </c>
      <c r="C29" s="6">
        <f>SUM(C6:C28)</f>
        <v>3</v>
      </c>
      <c r="D29" s="45">
        <f t="shared" ref="D29:L29" si="2">SUM(D6:D28)</f>
        <v>0.39</v>
      </c>
      <c r="E29" s="6">
        <f t="shared" si="2"/>
        <v>1</v>
      </c>
      <c r="F29" s="45">
        <f t="shared" si="2"/>
        <v>0.82</v>
      </c>
      <c r="G29" s="6">
        <f t="shared" si="2"/>
        <v>6</v>
      </c>
      <c r="H29" s="45">
        <f t="shared" si="2"/>
        <v>20.23</v>
      </c>
      <c r="I29" s="6">
        <f t="shared" si="2"/>
        <v>202</v>
      </c>
      <c r="J29" s="45">
        <f t="shared" si="2"/>
        <v>494.59999999999997</v>
      </c>
      <c r="K29" s="6">
        <f t="shared" si="2"/>
        <v>562</v>
      </c>
      <c r="L29" s="443">
        <f t="shared" si="2"/>
        <v>2617.83</v>
      </c>
      <c r="M29" s="13">
        <f t="shared" si="0"/>
        <v>774</v>
      </c>
      <c r="N29" s="58">
        <f t="shared" si="1"/>
        <v>3133.87</v>
      </c>
    </row>
  </sheetData>
  <mergeCells count="11">
    <mergeCell ref="I4:J4"/>
    <mergeCell ref="K4:L4"/>
    <mergeCell ref="M4:N4"/>
    <mergeCell ref="A1:N1"/>
    <mergeCell ref="A2:N2"/>
    <mergeCell ref="A3:N3"/>
    <mergeCell ref="B4:B5"/>
    <mergeCell ref="A4:A5"/>
    <mergeCell ref="C4:D4"/>
    <mergeCell ref="E4:F4"/>
    <mergeCell ref="G4:H4"/>
  </mergeCells>
  <pageMargins left="0.68" right="0.25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32"/>
  <sheetViews>
    <sheetView workbookViewId="0">
      <selection sqref="A1:R1"/>
    </sheetView>
  </sheetViews>
  <sheetFormatPr defaultRowHeight="14.4" x14ac:dyDescent="0.3"/>
  <cols>
    <col min="1" max="1" width="5.33203125" customWidth="1"/>
    <col min="2" max="2" width="7.109375" customWidth="1"/>
    <col min="3" max="3" width="4.109375" customWidth="1"/>
    <col min="4" max="4" width="7.6640625" customWidth="1"/>
    <col min="5" max="5" width="5" customWidth="1"/>
    <col min="6" max="6" width="7.5546875" customWidth="1"/>
    <col min="7" max="7" width="4.109375" customWidth="1"/>
    <col min="8" max="8" width="8.33203125" customWidth="1"/>
    <col min="9" max="9" width="4.109375" customWidth="1"/>
    <col min="10" max="10" width="6.5546875" customWidth="1"/>
    <col min="11" max="11" width="4.109375" customWidth="1"/>
    <col min="12" max="12" width="7.5546875" customWidth="1"/>
    <col min="13" max="13" width="5" customWidth="1"/>
    <col min="14" max="14" width="8.5546875" customWidth="1"/>
    <col min="15" max="15" width="4.109375" customWidth="1"/>
    <col min="16" max="16" width="6.5546875" customWidth="1"/>
    <col min="17" max="17" width="5" customWidth="1"/>
    <col min="18" max="18" width="8.5546875" customWidth="1"/>
  </cols>
  <sheetData>
    <row r="1" spans="1:18" ht="29.25" customHeight="1" x14ac:dyDescent="0.3">
      <c r="A1" s="538">
        <v>38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40"/>
    </row>
    <row r="2" spans="1:18" ht="47.25" customHeight="1" x14ac:dyDescent="0.45">
      <c r="A2" s="664" t="s">
        <v>789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6"/>
    </row>
    <row r="3" spans="1:18" ht="23.4" x14ac:dyDescent="0.3">
      <c r="A3" s="667" t="s">
        <v>770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9"/>
    </row>
    <row r="4" spans="1:18" s="375" customFormat="1" ht="59.25" customHeight="1" x14ac:dyDescent="0.3">
      <c r="A4" s="719" t="s">
        <v>0</v>
      </c>
      <c r="B4" s="719" t="s">
        <v>1</v>
      </c>
      <c r="C4" s="717" t="s">
        <v>791</v>
      </c>
      <c r="D4" s="718"/>
      <c r="E4" s="717" t="s">
        <v>782</v>
      </c>
      <c r="F4" s="718"/>
      <c r="G4" s="717" t="s">
        <v>792</v>
      </c>
      <c r="H4" s="718"/>
      <c r="I4" s="721" t="s">
        <v>784</v>
      </c>
      <c r="J4" s="722"/>
      <c r="K4" s="717" t="s">
        <v>785</v>
      </c>
      <c r="L4" s="718"/>
      <c r="M4" s="717" t="s">
        <v>786</v>
      </c>
      <c r="N4" s="718"/>
      <c r="O4" s="717" t="s">
        <v>787</v>
      </c>
      <c r="P4" s="718"/>
      <c r="Q4" s="717" t="s">
        <v>790</v>
      </c>
      <c r="R4" s="718"/>
    </row>
    <row r="5" spans="1:18" s="375" customFormat="1" x14ac:dyDescent="0.3">
      <c r="A5" s="720"/>
      <c r="B5" s="720"/>
      <c r="C5" s="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1" t="s">
        <v>180</v>
      </c>
      <c r="N5" s="43" t="s">
        <v>464</v>
      </c>
      <c r="O5" s="1" t="s">
        <v>180</v>
      </c>
      <c r="P5" s="43" t="s">
        <v>464</v>
      </c>
      <c r="Q5" s="1" t="s">
        <v>180</v>
      </c>
      <c r="R5" s="43" t="s">
        <v>464</v>
      </c>
    </row>
    <row r="6" spans="1:18" x14ac:dyDescent="0.3">
      <c r="A6" s="27">
        <v>1</v>
      </c>
      <c r="B6" s="381" t="s">
        <v>3</v>
      </c>
      <c r="C6" s="12">
        <v>0</v>
      </c>
      <c r="D6" s="57">
        <v>0</v>
      </c>
      <c r="E6" s="124">
        <v>50.979399999999998</v>
      </c>
      <c r="F6" s="57">
        <v>118.42087000000001</v>
      </c>
      <c r="G6" s="124">
        <v>0</v>
      </c>
      <c r="H6" s="57">
        <v>0</v>
      </c>
      <c r="I6" s="124">
        <v>2.5</v>
      </c>
      <c r="J6" s="57">
        <v>30</v>
      </c>
      <c r="K6" s="124">
        <v>17</v>
      </c>
      <c r="L6" s="57">
        <v>441.17900120495602</v>
      </c>
      <c r="M6" s="124">
        <v>34</v>
      </c>
      <c r="N6" s="57">
        <v>882.35800240991205</v>
      </c>
      <c r="O6" s="124">
        <v>2.5</v>
      </c>
      <c r="P6" s="57">
        <v>30</v>
      </c>
      <c r="Q6" s="124">
        <v>106.9794</v>
      </c>
      <c r="R6" s="57">
        <v>1501.957873614868</v>
      </c>
    </row>
    <row r="7" spans="1:18" x14ac:dyDescent="0.3">
      <c r="A7" s="27">
        <v>2</v>
      </c>
      <c r="B7" s="381" t="s">
        <v>4</v>
      </c>
      <c r="C7" s="12">
        <v>0</v>
      </c>
      <c r="D7" s="57">
        <v>0</v>
      </c>
      <c r="E7" s="124">
        <v>5</v>
      </c>
      <c r="F7" s="57">
        <v>11.9</v>
      </c>
      <c r="G7" s="124">
        <v>0</v>
      </c>
      <c r="H7" s="57">
        <v>0</v>
      </c>
      <c r="I7" s="124">
        <v>4</v>
      </c>
      <c r="J7" s="57">
        <v>1.18</v>
      </c>
      <c r="K7" s="124">
        <v>19</v>
      </c>
      <c r="L7" s="57">
        <v>167.0348016012835</v>
      </c>
      <c r="M7" s="124">
        <v>38</v>
      </c>
      <c r="N7" s="57">
        <v>334.06960320256701</v>
      </c>
      <c r="O7" s="124">
        <v>4</v>
      </c>
      <c r="P7" s="57">
        <v>1.18</v>
      </c>
      <c r="Q7" s="124">
        <v>70</v>
      </c>
      <c r="R7" s="57">
        <v>515.36440480385056</v>
      </c>
    </row>
    <row r="8" spans="1:18" x14ac:dyDescent="0.3">
      <c r="A8" s="19">
        <v>3</v>
      </c>
      <c r="B8" s="382" t="s">
        <v>5</v>
      </c>
      <c r="C8" s="12">
        <v>0</v>
      </c>
      <c r="D8" s="57">
        <v>0</v>
      </c>
      <c r="E8" s="124">
        <v>0</v>
      </c>
      <c r="F8" s="57">
        <v>0</v>
      </c>
      <c r="G8" s="124">
        <v>0</v>
      </c>
      <c r="H8" s="57">
        <v>0</v>
      </c>
      <c r="I8" s="124">
        <v>0</v>
      </c>
      <c r="J8" s="57">
        <v>0</v>
      </c>
      <c r="K8" s="124">
        <v>10</v>
      </c>
      <c r="L8" s="57">
        <v>122.84159830686663</v>
      </c>
      <c r="M8" s="124">
        <v>20</v>
      </c>
      <c r="N8" s="57">
        <v>245.68319661373326</v>
      </c>
      <c r="O8" s="124">
        <v>0</v>
      </c>
      <c r="P8" s="57">
        <v>0</v>
      </c>
      <c r="Q8" s="124">
        <v>30</v>
      </c>
      <c r="R8" s="57">
        <v>368.5247949205999</v>
      </c>
    </row>
    <row r="9" spans="1:18" x14ac:dyDescent="0.3">
      <c r="A9" s="20">
        <v>4</v>
      </c>
      <c r="B9" s="383" t="s">
        <v>6</v>
      </c>
      <c r="C9" s="12">
        <v>0</v>
      </c>
      <c r="D9" s="57">
        <v>0</v>
      </c>
      <c r="E9" s="124">
        <v>48.645600000000002</v>
      </c>
      <c r="F9" s="57">
        <v>174.85782399999999</v>
      </c>
      <c r="G9" s="124">
        <v>0</v>
      </c>
      <c r="H9" s="57">
        <v>0</v>
      </c>
      <c r="I9" s="124">
        <v>5.8124000000000002</v>
      </c>
      <c r="J9" s="57">
        <v>48.280999999999999</v>
      </c>
      <c r="K9" s="124">
        <v>32.6248</v>
      </c>
      <c r="L9" s="57">
        <v>315.83529501398289</v>
      </c>
      <c r="M9" s="124">
        <v>65.249600000000001</v>
      </c>
      <c r="N9" s="57">
        <v>631.67059002796577</v>
      </c>
      <c r="O9" s="124">
        <v>5.8124000000000002</v>
      </c>
      <c r="P9" s="57">
        <v>48.280999999999999</v>
      </c>
      <c r="Q9" s="124">
        <v>158.1448</v>
      </c>
      <c r="R9" s="57">
        <v>1218.9257090419487</v>
      </c>
    </row>
    <row r="10" spans="1:18" x14ac:dyDescent="0.3">
      <c r="A10" s="20">
        <v>5</v>
      </c>
      <c r="B10" s="383" t="s">
        <v>7</v>
      </c>
      <c r="C10" s="12">
        <v>0</v>
      </c>
      <c r="D10" s="57">
        <v>0</v>
      </c>
      <c r="E10" s="124">
        <v>60.804799999999993</v>
      </c>
      <c r="F10" s="57">
        <v>195.98000000000002</v>
      </c>
      <c r="G10" s="124">
        <v>0</v>
      </c>
      <c r="H10" s="57">
        <v>0</v>
      </c>
      <c r="I10" s="124">
        <v>6.3124000000000002</v>
      </c>
      <c r="J10" s="57">
        <v>33.030999999999999</v>
      </c>
      <c r="K10" s="124">
        <v>22.6248</v>
      </c>
      <c r="L10" s="57">
        <v>159.20952482387517</v>
      </c>
      <c r="M10" s="124">
        <v>45.249600000000001</v>
      </c>
      <c r="N10" s="57">
        <v>318.41904964775034</v>
      </c>
      <c r="O10" s="124">
        <v>6.3124000000000002</v>
      </c>
      <c r="P10" s="57">
        <v>33.030999999999999</v>
      </c>
      <c r="Q10" s="124">
        <v>141.304</v>
      </c>
      <c r="R10" s="57">
        <v>739.6705744716254</v>
      </c>
    </row>
    <row r="11" spans="1:18" x14ac:dyDescent="0.3">
      <c r="A11" s="20">
        <v>6</v>
      </c>
      <c r="B11" s="383" t="s">
        <v>8</v>
      </c>
      <c r="C11" s="12">
        <v>0</v>
      </c>
      <c r="D11" s="57">
        <v>0</v>
      </c>
      <c r="E11" s="124">
        <v>0</v>
      </c>
      <c r="F11" s="57">
        <v>0</v>
      </c>
      <c r="G11" s="124">
        <v>0</v>
      </c>
      <c r="H11" s="57">
        <v>0</v>
      </c>
      <c r="I11" s="124">
        <v>0</v>
      </c>
      <c r="J11" s="57">
        <v>0</v>
      </c>
      <c r="K11" s="124">
        <v>16</v>
      </c>
      <c r="L11" s="57">
        <v>268.61112859533546</v>
      </c>
      <c r="M11" s="124">
        <v>32</v>
      </c>
      <c r="N11" s="57">
        <v>537.22225719067092</v>
      </c>
      <c r="O11" s="124">
        <v>0</v>
      </c>
      <c r="P11" s="57">
        <v>0</v>
      </c>
      <c r="Q11" s="124">
        <v>48</v>
      </c>
      <c r="R11" s="57">
        <v>805.83338578600637</v>
      </c>
    </row>
    <row r="12" spans="1:18" x14ac:dyDescent="0.3">
      <c r="A12" s="20">
        <v>7</v>
      </c>
      <c r="B12" s="383" t="s">
        <v>9</v>
      </c>
      <c r="C12" s="12">
        <v>0</v>
      </c>
      <c r="D12" s="57">
        <v>0</v>
      </c>
      <c r="E12" s="124">
        <v>0</v>
      </c>
      <c r="F12" s="57">
        <v>0</v>
      </c>
      <c r="G12" s="124">
        <v>0</v>
      </c>
      <c r="H12" s="57">
        <v>0</v>
      </c>
      <c r="I12" s="124">
        <v>0</v>
      </c>
      <c r="J12" s="57">
        <v>0</v>
      </c>
      <c r="K12" s="124">
        <v>8</v>
      </c>
      <c r="L12" s="57">
        <v>63.262386827128211</v>
      </c>
      <c r="M12" s="124">
        <v>16</v>
      </c>
      <c r="N12" s="57">
        <v>126.52477365425642</v>
      </c>
      <c r="O12" s="124">
        <v>0</v>
      </c>
      <c r="P12" s="57">
        <v>0</v>
      </c>
      <c r="Q12" s="124">
        <v>24</v>
      </c>
      <c r="R12" s="57">
        <v>189.78716048138463</v>
      </c>
    </row>
    <row r="13" spans="1:18" x14ac:dyDescent="0.3">
      <c r="A13" s="20">
        <v>8</v>
      </c>
      <c r="B13" s="383" t="s">
        <v>10</v>
      </c>
      <c r="C13" s="12">
        <v>0</v>
      </c>
      <c r="D13" s="57">
        <v>0</v>
      </c>
      <c r="E13" s="124">
        <v>23</v>
      </c>
      <c r="F13" s="57">
        <v>46.47</v>
      </c>
      <c r="G13" s="124">
        <v>0</v>
      </c>
      <c r="H13" s="57">
        <v>0</v>
      </c>
      <c r="I13" s="124">
        <v>9</v>
      </c>
      <c r="J13" s="57">
        <v>9.84</v>
      </c>
      <c r="K13" s="124">
        <v>17</v>
      </c>
      <c r="L13" s="57">
        <v>488.84378980437452</v>
      </c>
      <c r="M13" s="124">
        <v>34</v>
      </c>
      <c r="N13" s="57">
        <v>977.68757960874905</v>
      </c>
      <c r="O13" s="124">
        <v>9</v>
      </c>
      <c r="P13" s="57">
        <v>9.84</v>
      </c>
      <c r="Q13" s="124">
        <v>92</v>
      </c>
      <c r="R13" s="57">
        <v>1532.6813694131233</v>
      </c>
    </row>
    <row r="14" spans="1:18" x14ac:dyDescent="0.3">
      <c r="A14" s="20">
        <v>9</v>
      </c>
      <c r="B14" s="383" t="s">
        <v>11</v>
      </c>
      <c r="C14" s="12">
        <v>0</v>
      </c>
      <c r="D14" s="57">
        <v>0</v>
      </c>
      <c r="E14" s="124">
        <v>0</v>
      </c>
      <c r="F14" s="57">
        <v>0</v>
      </c>
      <c r="G14" s="124">
        <v>0</v>
      </c>
      <c r="H14" s="57">
        <v>0</v>
      </c>
      <c r="I14" s="124">
        <v>0</v>
      </c>
      <c r="J14" s="57">
        <v>0</v>
      </c>
      <c r="K14" s="124">
        <v>10</v>
      </c>
      <c r="L14" s="57">
        <v>105.60972384104039</v>
      </c>
      <c r="M14" s="124">
        <v>20</v>
      </c>
      <c r="N14" s="57">
        <v>211.21944768208078</v>
      </c>
      <c r="O14" s="124">
        <v>0</v>
      </c>
      <c r="P14" s="57">
        <v>0</v>
      </c>
      <c r="Q14" s="124">
        <v>30</v>
      </c>
      <c r="R14" s="57">
        <v>316.8291715231212</v>
      </c>
    </row>
    <row r="15" spans="1:18" x14ac:dyDescent="0.3">
      <c r="A15" s="20">
        <v>10</v>
      </c>
      <c r="B15" s="383" t="s">
        <v>12</v>
      </c>
      <c r="C15" s="12">
        <v>0</v>
      </c>
      <c r="D15" s="57">
        <v>0</v>
      </c>
      <c r="E15" s="124">
        <v>657.65815999999995</v>
      </c>
      <c r="F15" s="57">
        <v>1527.8285701999996</v>
      </c>
      <c r="G15" s="124">
        <v>0</v>
      </c>
      <c r="H15" s="57">
        <v>0</v>
      </c>
      <c r="I15" s="124">
        <v>60.400685056039848</v>
      </c>
      <c r="J15" s="57">
        <v>403.74950000000001</v>
      </c>
      <c r="K15" s="124">
        <v>194.8013701120797</v>
      </c>
      <c r="L15" s="57">
        <v>1842.9766355923869</v>
      </c>
      <c r="M15" s="124">
        <v>389.60274022415939</v>
      </c>
      <c r="N15" s="57">
        <v>3685.9532711847737</v>
      </c>
      <c r="O15" s="124">
        <v>60.400685056039848</v>
      </c>
      <c r="P15" s="57">
        <v>403.74950000000001</v>
      </c>
      <c r="Q15" s="124">
        <v>1362.8636404483186</v>
      </c>
      <c r="R15" s="57">
        <v>7864.25747697716</v>
      </c>
    </row>
    <row r="16" spans="1:18" x14ac:dyDescent="0.3">
      <c r="A16" s="20">
        <v>11</v>
      </c>
      <c r="B16" s="383" t="s">
        <v>13</v>
      </c>
      <c r="C16" s="12">
        <v>0</v>
      </c>
      <c r="D16" s="57">
        <v>0</v>
      </c>
      <c r="E16" s="124">
        <v>0</v>
      </c>
      <c r="F16" s="57">
        <v>0</v>
      </c>
      <c r="G16" s="124">
        <v>0</v>
      </c>
      <c r="H16" s="57">
        <v>0</v>
      </c>
      <c r="I16" s="124">
        <v>0</v>
      </c>
      <c r="J16" s="57">
        <v>0</v>
      </c>
      <c r="K16" s="124">
        <v>6</v>
      </c>
      <c r="L16" s="57">
        <v>65.082899219446048</v>
      </c>
      <c r="M16" s="124">
        <v>12</v>
      </c>
      <c r="N16" s="57">
        <v>130.1657984388921</v>
      </c>
      <c r="O16" s="124">
        <v>0</v>
      </c>
      <c r="P16" s="57">
        <v>0</v>
      </c>
      <c r="Q16" s="124">
        <v>18</v>
      </c>
      <c r="R16" s="57">
        <v>195.24869765833813</v>
      </c>
    </row>
    <row r="17" spans="1:18" x14ac:dyDescent="0.3">
      <c r="A17" s="20">
        <v>12</v>
      </c>
      <c r="B17" s="383" t="s">
        <v>14</v>
      </c>
      <c r="C17" s="12">
        <v>0</v>
      </c>
      <c r="D17" s="57">
        <v>0</v>
      </c>
      <c r="E17" s="124">
        <v>0</v>
      </c>
      <c r="F17" s="57">
        <v>0</v>
      </c>
      <c r="G17" s="124">
        <v>0</v>
      </c>
      <c r="H17" s="57">
        <v>0</v>
      </c>
      <c r="I17" s="124">
        <v>0</v>
      </c>
      <c r="J17" s="57">
        <v>0</v>
      </c>
      <c r="K17" s="124">
        <v>10</v>
      </c>
      <c r="L17" s="57">
        <v>58.49685588406183</v>
      </c>
      <c r="M17" s="124">
        <v>20</v>
      </c>
      <c r="N17" s="57">
        <v>116.99371176812366</v>
      </c>
      <c r="O17" s="124">
        <v>0</v>
      </c>
      <c r="P17" s="57">
        <v>0</v>
      </c>
      <c r="Q17" s="124">
        <v>30</v>
      </c>
      <c r="R17" s="57">
        <v>175.49056765218549</v>
      </c>
    </row>
    <row r="18" spans="1:18" x14ac:dyDescent="0.3">
      <c r="A18" s="672" t="s">
        <v>126</v>
      </c>
      <c r="B18" s="716"/>
      <c r="C18" s="13">
        <v>0</v>
      </c>
      <c r="D18" s="58">
        <v>0</v>
      </c>
      <c r="E18" s="126">
        <v>846.08795999999995</v>
      </c>
      <c r="F18" s="58">
        <v>2075.4572641999994</v>
      </c>
      <c r="G18" s="126">
        <v>0</v>
      </c>
      <c r="H18" s="58">
        <v>0</v>
      </c>
      <c r="I18" s="126">
        <v>88.025485056039855</v>
      </c>
      <c r="J18" s="58">
        <v>526.08150000000001</v>
      </c>
      <c r="K18" s="126">
        <v>363.05097011207965</v>
      </c>
      <c r="L18" s="58">
        <v>4098.9836407147368</v>
      </c>
      <c r="M18" s="126">
        <v>726.10194022415931</v>
      </c>
      <c r="N18" s="58">
        <v>8197.9672814294736</v>
      </c>
      <c r="O18" s="126">
        <v>88.025485056039855</v>
      </c>
      <c r="P18" s="58">
        <v>526.08150000000001</v>
      </c>
      <c r="Q18" s="126">
        <v>2111.2918404483185</v>
      </c>
      <c r="R18" s="58">
        <v>15424.571186344212</v>
      </c>
    </row>
    <row r="19" spans="1:18" x14ac:dyDescent="0.3">
      <c r="A19" s="20">
        <v>1</v>
      </c>
      <c r="B19" s="383" t="s">
        <v>17</v>
      </c>
      <c r="C19" s="12">
        <v>0</v>
      </c>
      <c r="D19" s="57">
        <v>0</v>
      </c>
      <c r="E19" s="124">
        <v>30.949000000000002</v>
      </c>
      <c r="F19" s="57">
        <v>56.422579999999996</v>
      </c>
      <c r="G19" s="124">
        <v>0</v>
      </c>
      <c r="H19" s="57">
        <v>0</v>
      </c>
      <c r="I19" s="124">
        <v>1.5</v>
      </c>
      <c r="J19" s="57">
        <v>15</v>
      </c>
      <c r="K19" s="124">
        <v>20</v>
      </c>
      <c r="L19" s="57">
        <v>195.55658932268864</v>
      </c>
      <c r="M19" s="124">
        <v>40</v>
      </c>
      <c r="N19" s="57">
        <v>391.11317864537727</v>
      </c>
      <c r="O19" s="124">
        <v>1.5</v>
      </c>
      <c r="P19" s="57">
        <v>15</v>
      </c>
      <c r="Q19" s="124">
        <v>93.948999999999998</v>
      </c>
      <c r="R19" s="57">
        <v>673.09234796806595</v>
      </c>
    </row>
    <row r="20" spans="1:18" x14ac:dyDescent="0.3">
      <c r="A20" s="20">
        <v>2</v>
      </c>
      <c r="B20" s="383" t="s">
        <v>34</v>
      </c>
      <c r="C20" s="12">
        <v>0</v>
      </c>
      <c r="D20" s="57">
        <v>0</v>
      </c>
      <c r="E20" s="124">
        <v>0</v>
      </c>
      <c r="F20" s="57">
        <v>0</v>
      </c>
      <c r="G20" s="124">
        <v>0</v>
      </c>
      <c r="H20" s="57">
        <v>0</v>
      </c>
      <c r="I20" s="124">
        <v>0</v>
      </c>
      <c r="J20" s="57">
        <v>0</v>
      </c>
      <c r="K20" s="124">
        <v>10</v>
      </c>
      <c r="L20" s="57">
        <v>115.52227055125786</v>
      </c>
      <c r="M20" s="124">
        <v>20</v>
      </c>
      <c r="N20" s="57">
        <v>231.04454110251572</v>
      </c>
      <c r="O20" s="124">
        <v>0</v>
      </c>
      <c r="P20" s="57">
        <v>0</v>
      </c>
      <c r="Q20" s="124">
        <v>30</v>
      </c>
      <c r="R20" s="57">
        <v>346.56681165377358</v>
      </c>
    </row>
    <row r="21" spans="1:18" x14ac:dyDescent="0.3">
      <c r="A21" s="20">
        <v>3</v>
      </c>
      <c r="B21" s="383" t="s">
        <v>18</v>
      </c>
      <c r="C21" s="12">
        <v>0</v>
      </c>
      <c r="D21" s="57">
        <v>0</v>
      </c>
      <c r="E21" s="124">
        <v>9</v>
      </c>
      <c r="F21" s="57">
        <v>34.11</v>
      </c>
      <c r="G21" s="124">
        <v>0</v>
      </c>
      <c r="H21" s="57">
        <v>0</v>
      </c>
      <c r="I21" s="124">
        <v>3</v>
      </c>
      <c r="J21" s="57">
        <v>27.5</v>
      </c>
      <c r="K21" s="124">
        <v>24</v>
      </c>
      <c r="L21" s="57">
        <v>139.46756325403621</v>
      </c>
      <c r="M21" s="124">
        <v>48</v>
      </c>
      <c r="N21" s="57">
        <v>278.93512650807241</v>
      </c>
      <c r="O21" s="124">
        <v>3</v>
      </c>
      <c r="P21" s="57">
        <v>27.5</v>
      </c>
      <c r="Q21" s="124">
        <v>87</v>
      </c>
      <c r="R21" s="57">
        <v>507.51268976210866</v>
      </c>
    </row>
    <row r="22" spans="1:18" x14ac:dyDescent="0.3">
      <c r="A22" s="20">
        <v>4</v>
      </c>
      <c r="B22" s="383" t="s">
        <v>19</v>
      </c>
      <c r="C22" s="12">
        <v>0</v>
      </c>
      <c r="D22" s="57">
        <v>0</v>
      </c>
      <c r="E22" s="124">
        <v>11</v>
      </c>
      <c r="F22" s="57">
        <v>43.87</v>
      </c>
      <c r="G22" s="124">
        <v>0</v>
      </c>
      <c r="H22" s="57">
        <v>0</v>
      </c>
      <c r="I22" s="124">
        <v>5</v>
      </c>
      <c r="J22" s="57">
        <v>28.08</v>
      </c>
      <c r="K22" s="124">
        <v>20</v>
      </c>
      <c r="L22" s="57">
        <v>136.30851781552525</v>
      </c>
      <c r="M22" s="124">
        <v>40</v>
      </c>
      <c r="N22" s="57">
        <v>272.6170356310505</v>
      </c>
      <c r="O22" s="124">
        <v>5</v>
      </c>
      <c r="P22" s="57">
        <v>28.08</v>
      </c>
      <c r="Q22" s="124">
        <v>81</v>
      </c>
      <c r="R22" s="57">
        <v>508.95555344657566</v>
      </c>
    </row>
    <row r="23" spans="1:18" x14ac:dyDescent="0.3">
      <c r="A23" s="20">
        <v>5</v>
      </c>
      <c r="B23" s="383" t="s">
        <v>20</v>
      </c>
      <c r="C23" s="12">
        <v>0</v>
      </c>
      <c r="D23" s="57">
        <v>0</v>
      </c>
      <c r="E23" s="124">
        <v>0</v>
      </c>
      <c r="F23" s="57">
        <v>0</v>
      </c>
      <c r="G23" s="124">
        <v>0</v>
      </c>
      <c r="H23" s="57">
        <v>0</v>
      </c>
      <c r="I23" s="124">
        <v>0</v>
      </c>
      <c r="J23" s="57">
        <v>0</v>
      </c>
      <c r="K23" s="124">
        <v>10</v>
      </c>
      <c r="L23" s="57">
        <v>155.52935997501206</v>
      </c>
      <c r="M23" s="124">
        <v>20</v>
      </c>
      <c r="N23" s="57">
        <v>311.05871995002411</v>
      </c>
      <c r="O23" s="124">
        <v>0</v>
      </c>
      <c r="P23" s="57">
        <v>0</v>
      </c>
      <c r="Q23" s="124">
        <v>30</v>
      </c>
      <c r="R23" s="57">
        <v>466.58807992503614</v>
      </c>
    </row>
    <row r="24" spans="1:18" x14ac:dyDescent="0.3">
      <c r="A24" s="20">
        <v>6</v>
      </c>
      <c r="B24" s="383" t="s">
        <v>21</v>
      </c>
      <c r="C24" s="12">
        <v>0</v>
      </c>
      <c r="D24" s="57">
        <v>0</v>
      </c>
      <c r="E24" s="124">
        <v>0</v>
      </c>
      <c r="F24" s="57">
        <v>0</v>
      </c>
      <c r="G24" s="124">
        <v>0</v>
      </c>
      <c r="H24" s="57">
        <v>0</v>
      </c>
      <c r="I24" s="124">
        <v>0</v>
      </c>
      <c r="J24" s="57">
        <v>0</v>
      </c>
      <c r="K24" s="124">
        <v>10</v>
      </c>
      <c r="L24" s="57">
        <v>118.22558117244773</v>
      </c>
      <c r="M24" s="124">
        <v>20</v>
      </c>
      <c r="N24" s="57">
        <v>236.45116234489547</v>
      </c>
      <c r="O24" s="124">
        <v>0</v>
      </c>
      <c r="P24" s="57">
        <v>0</v>
      </c>
      <c r="Q24" s="124">
        <v>30</v>
      </c>
      <c r="R24" s="57">
        <v>354.6767435173432</v>
      </c>
    </row>
    <row r="25" spans="1:18" x14ac:dyDescent="0.3">
      <c r="A25" s="20">
        <v>7</v>
      </c>
      <c r="B25" s="383" t="s">
        <v>22</v>
      </c>
      <c r="C25" s="12">
        <v>0</v>
      </c>
      <c r="D25" s="57">
        <v>0</v>
      </c>
      <c r="E25" s="124">
        <v>0</v>
      </c>
      <c r="F25" s="57">
        <v>0</v>
      </c>
      <c r="G25" s="124">
        <v>0</v>
      </c>
      <c r="H25" s="57">
        <v>0</v>
      </c>
      <c r="I25" s="124">
        <v>0</v>
      </c>
      <c r="J25" s="57">
        <v>0</v>
      </c>
      <c r="K25" s="124">
        <v>6</v>
      </c>
      <c r="L25" s="57">
        <v>61.986544850027308</v>
      </c>
      <c r="M25" s="124">
        <v>12</v>
      </c>
      <c r="N25" s="57">
        <v>123.97308970005462</v>
      </c>
      <c r="O25" s="124">
        <v>0</v>
      </c>
      <c r="P25" s="57">
        <v>0</v>
      </c>
      <c r="Q25" s="124">
        <v>18</v>
      </c>
      <c r="R25" s="57">
        <v>185.95963455008192</v>
      </c>
    </row>
    <row r="26" spans="1:18" x14ac:dyDescent="0.3">
      <c r="A26" s="20">
        <v>8</v>
      </c>
      <c r="B26" s="383" t="s">
        <v>23</v>
      </c>
      <c r="C26" s="12">
        <v>0</v>
      </c>
      <c r="D26" s="57">
        <v>0</v>
      </c>
      <c r="E26" s="124">
        <v>0</v>
      </c>
      <c r="F26" s="57">
        <v>0</v>
      </c>
      <c r="G26" s="124">
        <v>0</v>
      </c>
      <c r="H26" s="57">
        <v>0</v>
      </c>
      <c r="I26" s="124">
        <v>0</v>
      </c>
      <c r="J26" s="57">
        <v>0</v>
      </c>
      <c r="K26" s="124">
        <v>10</v>
      </c>
      <c r="L26" s="57">
        <v>209.05270258917443</v>
      </c>
      <c r="M26" s="124">
        <v>20</v>
      </c>
      <c r="N26" s="57">
        <v>418.10540517834886</v>
      </c>
      <c r="O26" s="124">
        <v>0</v>
      </c>
      <c r="P26" s="57">
        <v>0</v>
      </c>
      <c r="Q26" s="124">
        <v>30</v>
      </c>
      <c r="R26" s="57">
        <v>627.15810776752323</v>
      </c>
    </row>
    <row r="27" spans="1:18" x14ac:dyDescent="0.3">
      <c r="A27" s="672" t="s">
        <v>127</v>
      </c>
      <c r="B27" s="716"/>
      <c r="C27" s="13">
        <v>0</v>
      </c>
      <c r="D27" s="58">
        <v>0</v>
      </c>
      <c r="E27" s="126">
        <v>50.948999999999998</v>
      </c>
      <c r="F27" s="58">
        <v>134.40258</v>
      </c>
      <c r="G27" s="126">
        <v>0</v>
      </c>
      <c r="H27" s="58">
        <v>0</v>
      </c>
      <c r="I27" s="126">
        <v>9.5</v>
      </c>
      <c r="J27" s="58">
        <v>70.58</v>
      </c>
      <c r="K27" s="126">
        <v>110</v>
      </c>
      <c r="L27" s="58">
        <v>1131.6491295301694</v>
      </c>
      <c r="M27" s="126">
        <v>220</v>
      </c>
      <c r="N27" s="58">
        <v>2263.2982590603388</v>
      </c>
      <c r="O27" s="126">
        <v>9.5</v>
      </c>
      <c r="P27" s="58">
        <v>70.58</v>
      </c>
      <c r="Q27" s="126">
        <v>399.94900000000001</v>
      </c>
      <c r="R27" s="58">
        <v>3670.5099685905084</v>
      </c>
    </row>
    <row r="28" spans="1:18" x14ac:dyDescent="0.3">
      <c r="A28" s="20">
        <v>1</v>
      </c>
      <c r="B28" s="383" t="s">
        <v>25</v>
      </c>
      <c r="C28" s="12">
        <v>0</v>
      </c>
      <c r="D28" s="57">
        <v>0</v>
      </c>
      <c r="E28" s="124">
        <v>254.01259999999999</v>
      </c>
      <c r="F28" s="57">
        <v>563.55154400000004</v>
      </c>
      <c r="G28" s="124">
        <v>0</v>
      </c>
      <c r="H28" s="57">
        <v>0</v>
      </c>
      <c r="I28" s="124">
        <v>13.484299999999999</v>
      </c>
      <c r="J28" s="57">
        <v>94.703030000000012</v>
      </c>
      <c r="K28" s="124">
        <v>51.968600000000002</v>
      </c>
      <c r="L28" s="57">
        <v>327.54312341603071</v>
      </c>
      <c r="M28" s="124">
        <v>103.9372</v>
      </c>
      <c r="N28" s="57">
        <v>655.08624683206142</v>
      </c>
      <c r="O28" s="124">
        <v>13.484299999999999</v>
      </c>
      <c r="P28" s="57">
        <v>94.703030000000012</v>
      </c>
      <c r="Q28" s="124">
        <v>436.88700000000006</v>
      </c>
      <c r="R28" s="57">
        <v>1735.586974248092</v>
      </c>
    </row>
    <row r="29" spans="1:18" x14ac:dyDescent="0.3">
      <c r="A29" s="672" t="s">
        <v>178</v>
      </c>
      <c r="B29" s="716"/>
      <c r="C29" s="13">
        <v>0</v>
      </c>
      <c r="D29" s="58">
        <v>0</v>
      </c>
      <c r="E29" s="126">
        <v>254.01259999999999</v>
      </c>
      <c r="F29" s="58">
        <v>563.55154400000004</v>
      </c>
      <c r="G29" s="126">
        <v>0</v>
      </c>
      <c r="H29" s="58">
        <v>0</v>
      </c>
      <c r="I29" s="126">
        <v>13.484299999999999</v>
      </c>
      <c r="J29" s="58">
        <v>94.703030000000012</v>
      </c>
      <c r="K29" s="126">
        <v>51.968600000000002</v>
      </c>
      <c r="L29" s="58">
        <v>327.54312341603071</v>
      </c>
      <c r="M29" s="126">
        <v>103.9372</v>
      </c>
      <c r="N29" s="58">
        <v>655.08624683206142</v>
      </c>
      <c r="O29" s="126">
        <v>13.484299999999999</v>
      </c>
      <c r="P29" s="58">
        <v>94.703030000000012</v>
      </c>
      <c r="Q29" s="126">
        <v>436.88700000000006</v>
      </c>
      <c r="R29" s="58">
        <v>1735.586974248092</v>
      </c>
    </row>
    <row r="30" spans="1:18" x14ac:dyDescent="0.3">
      <c r="A30" s="20">
        <v>1</v>
      </c>
      <c r="B30" s="383" t="s">
        <v>27</v>
      </c>
      <c r="C30" s="12">
        <v>0</v>
      </c>
      <c r="D30" s="57">
        <v>0</v>
      </c>
      <c r="E30" s="124">
        <v>145.32823999999997</v>
      </c>
      <c r="F30" s="57">
        <v>235.91779759999997</v>
      </c>
      <c r="G30" s="124">
        <v>0</v>
      </c>
      <c r="H30" s="57">
        <v>0</v>
      </c>
      <c r="I30" s="124">
        <v>15.781000000000001</v>
      </c>
      <c r="J30" s="57">
        <v>32.042999999999999</v>
      </c>
      <c r="K30" s="124">
        <v>40.561999999999998</v>
      </c>
      <c r="L30" s="57">
        <v>175.9091663390621</v>
      </c>
      <c r="M30" s="124">
        <v>81.123999999999995</v>
      </c>
      <c r="N30" s="57">
        <v>351.81833267812419</v>
      </c>
      <c r="O30" s="124">
        <v>15.781000000000001</v>
      </c>
      <c r="P30" s="57">
        <v>32.042999999999999</v>
      </c>
      <c r="Q30" s="124">
        <v>298.57623999999998</v>
      </c>
      <c r="R30" s="57">
        <v>827.73129661718633</v>
      </c>
    </row>
    <row r="31" spans="1:18" x14ac:dyDescent="0.3">
      <c r="A31" s="672" t="s">
        <v>179</v>
      </c>
      <c r="B31" s="716"/>
      <c r="C31" s="13">
        <v>0</v>
      </c>
      <c r="D31" s="58">
        <v>0</v>
      </c>
      <c r="E31" s="126">
        <v>145.32823999999997</v>
      </c>
      <c r="F31" s="58">
        <v>235.91779759999997</v>
      </c>
      <c r="G31" s="126">
        <v>0</v>
      </c>
      <c r="H31" s="58">
        <v>0</v>
      </c>
      <c r="I31" s="126">
        <v>15.781000000000001</v>
      </c>
      <c r="J31" s="58">
        <v>32.042999999999999</v>
      </c>
      <c r="K31" s="126">
        <v>40.561999999999998</v>
      </c>
      <c r="L31" s="58">
        <v>175.9091663390621</v>
      </c>
      <c r="M31" s="126">
        <v>81.123999999999995</v>
      </c>
      <c r="N31" s="58">
        <v>351.81833267812419</v>
      </c>
      <c r="O31" s="126">
        <v>15.781000000000001</v>
      </c>
      <c r="P31" s="58">
        <v>32.042999999999999</v>
      </c>
      <c r="Q31" s="126">
        <v>298.57623999999998</v>
      </c>
      <c r="R31" s="58">
        <v>827.73129661718633</v>
      </c>
    </row>
    <row r="32" spans="1:18" x14ac:dyDescent="0.3">
      <c r="A32" s="672" t="s">
        <v>132</v>
      </c>
      <c r="B32" s="716"/>
      <c r="C32" s="13">
        <v>0</v>
      </c>
      <c r="D32" s="58">
        <v>0</v>
      </c>
      <c r="E32" s="126">
        <v>1296.3778</v>
      </c>
      <c r="F32" s="58">
        <v>3009.3291857999993</v>
      </c>
      <c r="G32" s="126">
        <v>0</v>
      </c>
      <c r="H32" s="58">
        <v>0</v>
      </c>
      <c r="I32" s="126">
        <v>126.79078505603987</v>
      </c>
      <c r="J32" s="58">
        <v>723.40753000000007</v>
      </c>
      <c r="K32" s="126">
        <v>565.5815701120797</v>
      </c>
      <c r="L32" s="58">
        <v>5734.0850599999985</v>
      </c>
      <c r="M32" s="126">
        <v>1131.1631402241594</v>
      </c>
      <c r="N32" s="58">
        <v>11468.170119999997</v>
      </c>
      <c r="O32" s="126">
        <v>126.79078505603987</v>
      </c>
      <c r="P32" s="58">
        <v>723.40753000000007</v>
      </c>
      <c r="Q32" s="126">
        <v>3246.7040804483186</v>
      </c>
      <c r="R32" s="58">
        <v>21658.399425799998</v>
      </c>
    </row>
  </sheetData>
  <mergeCells count="18">
    <mergeCell ref="A1:R1"/>
    <mergeCell ref="A2:R2"/>
    <mergeCell ref="A3:R3"/>
    <mergeCell ref="A18:B18"/>
    <mergeCell ref="A27:B27"/>
    <mergeCell ref="A29:B29"/>
    <mergeCell ref="A31:B31"/>
    <mergeCell ref="A32:B32"/>
    <mergeCell ref="O4:P4"/>
    <mergeCell ref="Q4:R4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workbookViewId="0">
      <selection sqref="A1:C37"/>
    </sheetView>
  </sheetViews>
  <sheetFormatPr defaultRowHeight="14.4" x14ac:dyDescent="0.3"/>
  <cols>
    <col min="1" max="1" width="10" bestFit="1" customWidth="1"/>
    <col min="2" max="2" width="22.5546875" customWidth="1"/>
    <col min="3" max="3" width="62.6640625" customWidth="1"/>
  </cols>
  <sheetData>
    <row r="1" spans="1:3" ht="24" customHeight="1" x14ac:dyDescent="0.3">
      <c r="A1" s="523">
        <v>3</v>
      </c>
      <c r="B1" s="524"/>
      <c r="C1" s="525"/>
    </row>
    <row r="2" spans="1:3" ht="34.5" customHeight="1" x14ac:dyDescent="0.3">
      <c r="A2" s="526" t="s">
        <v>362</v>
      </c>
      <c r="B2" s="527"/>
      <c r="C2" s="528"/>
    </row>
    <row r="3" spans="1:3" ht="23.4" x14ac:dyDescent="0.45">
      <c r="A3" s="254" t="s">
        <v>363</v>
      </c>
      <c r="B3" s="255" t="s">
        <v>364</v>
      </c>
      <c r="C3" s="256" t="s">
        <v>365</v>
      </c>
    </row>
    <row r="4" spans="1:3" ht="18" x14ac:dyDescent="0.35">
      <c r="A4" s="246">
        <v>1</v>
      </c>
      <c r="B4" s="157" t="s">
        <v>242</v>
      </c>
      <c r="C4" s="247" t="s">
        <v>366</v>
      </c>
    </row>
    <row r="5" spans="1:3" ht="18" x14ac:dyDescent="0.35">
      <c r="A5" s="248">
        <v>2</v>
      </c>
      <c r="B5" s="158" t="s">
        <v>17</v>
      </c>
      <c r="C5" s="249" t="s">
        <v>367</v>
      </c>
    </row>
    <row r="6" spans="1:3" ht="18" x14ac:dyDescent="0.35">
      <c r="A6" s="248">
        <v>3</v>
      </c>
      <c r="B6" s="158" t="s">
        <v>3</v>
      </c>
      <c r="C6" s="249" t="s">
        <v>368</v>
      </c>
    </row>
    <row r="7" spans="1:3" ht="18" x14ac:dyDescent="0.35">
      <c r="A7" s="248">
        <v>4</v>
      </c>
      <c r="B7" s="158" t="s">
        <v>4</v>
      </c>
      <c r="C7" s="249" t="s">
        <v>369</v>
      </c>
    </row>
    <row r="8" spans="1:3" ht="18" x14ac:dyDescent="0.35">
      <c r="A8" s="248">
        <v>5</v>
      </c>
      <c r="B8" s="158" t="s">
        <v>5</v>
      </c>
      <c r="C8" s="249" t="s">
        <v>370</v>
      </c>
    </row>
    <row r="9" spans="1:3" ht="18" x14ac:dyDescent="0.35">
      <c r="A9" s="248">
        <v>6</v>
      </c>
      <c r="B9" s="158" t="s">
        <v>6</v>
      </c>
      <c r="C9" s="249" t="s">
        <v>371</v>
      </c>
    </row>
    <row r="10" spans="1:3" ht="18" x14ac:dyDescent="0.35">
      <c r="A10" s="248">
        <v>7</v>
      </c>
      <c r="B10" s="158" t="s">
        <v>7</v>
      </c>
      <c r="C10" s="249" t="s">
        <v>372</v>
      </c>
    </row>
    <row r="11" spans="1:3" ht="18" x14ac:dyDescent="0.35">
      <c r="A11" s="248">
        <v>8</v>
      </c>
      <c r="B11" s="158" t="s">
        <v>18</v>
      </c>
      <c r="C11" s="249" t="s">
        <v>373</v>
      </c>
    </row>
    <row r="12" spans="1:3" ht="18" x14ac:dyDescent="0.35">
      <c r="A12" s="248">
        <v>9</v>
      </c>
      <c r="B12" s="158" t="s">
        <v>19</v>
      </c>
      <c r="C12" s="249" t="s">
        <v>374</v>
      </c>
    </row>
    <row r="13" spans="1:3" ht="18" x14ac:dyDescent="0.35">
      <c r="A13" s="248">
        <v>10</v>
      </c>
      <c r="B13" s="158" t="s">
        <v>20</v>
      </c>
      <c r="C13" s="249" t="s">
        <v>375</v>
      </c>
    </row>
    <row r="14" spans="1:3" ht="18" x14ac:dyDescent="0.35">
      <c r="A14" s="248">
        <v>11</v>
      </c>
      <c r="B14" s="158" t="s">
        <v>8</v>
      </c>
      <c r="C14" s="249" t="s">
        <v>376</v>
      </c>
    </row>
    <row r="15" spans="1:3" ht="18" x14ac:dyDescent="0.35">
      <c r="A15" s="248">
        <v>12</v>
      </c>
      <c r="B15" s="158" t="s">
        <v>21</v>
      </c>
      <c r="C15" s="249" t="s">
        <v>619</v>
      </c>
    </row>
    <row r="16" spans="1:3" ht="18" x14ac:dyDescent="0.35">
      <c r="A16" s="248">
        <v>13</v>
      </c>
      <c r="B16" s="158" t="s">
        <v>9</v>
      </c>
      <c r="C16" s="249" t="s">
        <v>377</v>
      </c>
    </row>
    <row r="17" spans="1:3" ht="18" x14ac:dyDescent="0.35">
      <c r="A17" s="248">
        <v>14</v>
      </c>
      <c r="B17" s="158" t="s">
        <v>243</v>
      </c>
      <c r="C17" s="249" t="s">
        <v>378</v>
      </c>
    </row>
    <row r="18" spans="1:3" ht="18" x14ac:dyDescent="0.35">
      <c r="A18" s="248">
        <v>15</v>
      </c>
      <c r="B18" s="158" t="s">
        <v>244</v>
      </c>
      <c r="C18" s="249" t="s">
        <v>379</v>
      </c>
    </row>
    <row r="19" spans="1:3" ht="18" x14ac:dyDescent="0.35">
      <c r="A19" s="248">
        <v>16</v>
      </c>
      <c r="B19" s="158" t="s">
        <v>10</v>
      </c>
      <c r="C19" s="249" t="s">
        <v>380</v>
      </c>
    </row>
    <row r="20" spans="1:3" ht="18" x14ac:dyDescent="0.35">
      <c r="A20" s="248">
        <v>17</v>
      </c>
      <c r="B20" s="158" t="s">
        <v>12</v>
      </c>
      <c r="C20" s="249" t="s">
        <v>381</v>
      </c>
    </row>
    <row r="21" spans="1:3" ht="18" x14ac:dyDescent="0.35">
      <c r="A21" s="248">
        <v>18</v>
      </c>
      <c r="B21" s="158" t="s">
        <v>245</v>
      </c>
      <c r="C21" s="249" t="s">
        <v>382</v>
      </c>
    </row>
    <row r="22" spans="1:3" ht="18" x14ac:dyDescent="0.35">
      <c r="A22" s="248">
        <v>19</v>
      </c>
      <c r="B22" s="158" t="s">
        <v>246</v>
      </c>
      <c r="C22" s="249" t="s">
        <v>383</v>
      </c>
    </row>
    <row r="23" spans="1:3" ht="18" x14ac:dyDescent="0.35">
      <c r="A23" s="248">
        <v>20</v>
      </c>
      <c r="B23" s="158" t="s">
        <v>13</v>
      </c>
      <c r="C23" s="249" t="s">
        <v>384</v>
      </c>
    </row>
    <row r="24" spans="1:3" ht="18" x14ac:dyDescent="0.35">
      <c r="A24" s="248">
        <v>21</v>
      </c>
      <c r="B24" s="158" t="s">
        <v>14</v>
      </c>
      <c r="C24" s="249" t="s">
        <v>385</v>
      </c>
    </row>
    <row r="25" spans="1:3" ht="18" x14ac:dyDescent="0.35">
      <c r="A25" s="248">
        <v>22</v>
      </c>
      <c r="B25" s="158" t="s">
        <v>23</v>
      </c>
      <c r="C25" s="250" t="s">
        <v>386</v>
      </c>
    </row>
    <row r="26" spans="1:3" ht="18" x14ac:dyDescent="0.35">
      <c r="A26" s="248">
        <v>23</v>
      </c>
      <c r="B26" s="157" t="s">
        <v>387</v>
      </c>
      <c r="C26" s="159" t="s">
        <v>388</v>
      </c>
    </row>
    <row r="27" spans="1:3" ht="18" x14ac:dyDescent="0.35">
      <c r="A27" s="248">
        <v>24</v>
      </c>
      <c r="B27" s="154" t="s">
        <v>27</v>
      </c>
      <c r="C27" s="247" t="s">
        <v>389</v>
      </c>
    </row>
    <row r="28" spans="1:3" ht="18" x14ac:dyDescent="0.35">
      <c r="A28" s="248">
        <v>25</v>
      </c>
      <c r="B28" s="154" t="s">
        <v>25</v>
      </c>
      <c r="C28" s="249" t="s">
        <v>390</v>
      </c>
    </row>
    <row r="29" spans="1:3" ht="18" x14ac:dyDescent="0.35">
      <c r="A29" s="248">
        <v>26</v>
      </c>
      <c r="B29" s="154" t="s">
        <v>391</v>
      </c>
      <c r="C29" s="249" t="s">
        <v>392</v>
      </c>
    </row>
    <row r="30" spans="1:3" ht="18" x14ac:dyDescent="0.35">
      <c r="A30" s="248">
        <v>27</v>
      </c>
      <c r="B30" s="154" t="s">
        <v>26</v>
      </c>
      <c r="C30" s="251" t="s">
        <v>393</v>
      </c>
    </row>
    <row r="31" spans="1:3" ht="18" x14ac:dyDescent="0.35">
      <c r="A31" s="248">
        <v>28</v>
      </c>
      <c r="B31" s="154" t="s">
        <v>130</v>
      </c>
      <c r="C31" s="251" t="s">
        <v>394</v>
      </c>
    </row>
    <row r="32" spans="1:3" ht="18" x14ac:dyDescent="0.35">
      <c r="A32" s="248">
        <v>29</v>
      </c>
      <c r="B32" s="154" t="s">
        <v>131</v>
      </c>
      <c r="C32" s="249" t="s">
        <v>395</v>
      </c>
    </row>
    <row r="33" spans="1:3" ht="18" x14ac:dyDescent="0.35">
      <c r="A33" s="248">
        <v>30</v>
      </c>
      <c r="B33" s="154" t="s">
        <v>396</v>
      </c>
      <c r="C33" s="249" t="s">
        <v>397</v>
      </c>
    </row>
    <row r="34" spans="1:3" ht="18" x14ac:dyDescent="0.35">
      <c r="A34" s="252">
        <v>31</v>
      </c>
      <c r="B34" s="154" t="s">
        <v>398</v>
      </c>
      <c r="C34" s="249" t="s">
        <v>399</v>
      </c>
    </row>
    <row r="35" spans="1:3" ht="18" x14ac:dyDescent="0.35">
      <c r="A35" s="156">
        <v>32</v>
      </c>
      <c r="B35" s="154" t="s">
        <v>400</v>
      </c>
      <c r="C35" s="249" t="s">
        <v>401</v>
      </c>
    </row>
    <row r="36" spans="1:3" ht="18" x14ac:dyDescent="0.35">
      <c r="A36" s="156">
        <v>33</v>
      </c>
      <c r="B36" s="155" t="s">
        <v>402</v>
      </c>
      <c r="C36" s="253" t="s">
        <v>403</v>
      </c>
    </row>
    <row r="37" spans="1:3" ht="18" x14ac:dyDescent="0.35">
      <c r="A37" s="156">
        <v>34</v>
      </c>
      <c r="B37" s="156" t="s">
        <v>22</v>
      </c>
      <c r="C37" s="159" t="s">
        <v>620</v>
      </c>
    </row>
  </sheetData>
  <mergeCells count="2">
    <mergeCell ref="A1:C1"/>
    <mergeCell ref="A2:C2"/>
  </mergeCells>
  <pageMargins left="0.81" right="0.25" top="0.75" bottom="0.75" header="0.3" footer="0.3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R31"/>
  <sheetViews>
    <sheetView workbookViewId="0">
      <selection sqref="A1:R1"/>
    </sheetView>
  </sheetViews>
  <sheetFormatPr defaultRowHeight="14.4" x14ac:dyDescent="0.3"/>
  <cols>
    <col min="1" max="1" width="6.44140625" bestFit="1" customWidth="1"/>
    <col min="2" max="2" width="6.6640625" customWidth="1"/>
    <col min="3" max="3" width="4.109375" customWidth="1"/>
    <col min="4" max="4" width="6.5546875" style="46" customWidth="1"/>
    <col min="5" max="5" width="4.109375" customWidth="1"/>
    <col min="6" max="6" width="6.5546875" style="46" customWidth="1"/>
    <col min="7" max="7" width="4.109375" customWidth="1"/>
    <col min="8" max="8" width="5.6640625" style="46" customWidth="1"/>
    <col min="9" max="9" width="4.109375" customWidth="1"/>
    <col min="10" max="10" width="6.6640625" style="46" customWidth="1"/>
    <col min="11" max="11" width="4.109375" customWidth="1"/>
    <col min="12" max="12" width="8.5546875" style="46" customWidth="1"/>
    <col min="13" max="13" width="5" customWidth="1"/>
    <col min="14" max="14" width="8.5546875" style="46" customWidth="1"/>
    <col min="15" max="15" width="5" customWidth="1"/>
    <col min="16" max="16" width="8.5546875" style="46" customWidth="1"/>
    <col min="17" max="17" width="5" customWidth="1"/>
    <col min="18" max="18" width="8.5546875" style="46" customWidth="1"/>
  </cols>
  <sheetData>
    <row r="1" spans="1:18" s="133" customFormat="1" ht="31.5" customHeight="1" x14ac:dyDescent="0.3">
      <c r="A1" s="538">
        <v>39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40"/>
    </row>
    <row r="2" spans="1:18" ht="38.25" customHeight="1" x14ac:dyDescent="0.35">
      <c r="A2" s="723" t="s">
        <v>774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5"/>
    </row>
    <row r="3" spans="1:18" ht="20.25" customHeight="1" x14ac:dyDescent="0.35">
      <c r="A3" s="726" t="s">
        <v>770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8"/>
    </row>
    <row r="4" spans="1:18" ht="32.25" customHeight="1" x14ac:dyDescent="0.3">
      <c r="A4" s="719" t="s">
        <v>0</v>
      </c>
      <c r="B4" s="719" t="s">
        <v>1</v>
      </c>
      <c r="C4" s="717" t="s">
        <v>791</v>
      </c>
      <c r="D4" s="718"/>
      <c r="E4" s="717" t="s">
        <v>782</v>
      </c>
      <c r="F4" s="718"/>
      <c r="G4" s="717" t="s">
        <v>783</v>
      </c>
      <c r="H4" s="718"/>
      <c r="I4" s="721" t="s">
        <v>784</v>
      </c>
      <c r="J4" s="722"/>
      <c r="K4" s="717" t="s">
        <v>785</v>
      </c>
      <c r="L4" s="718"/>
      <c r="M4" s="717" t="s">
        <v>786</v>
      </c>
      <c r="N4" s="718"/>
      <c r="O4" s="717" t="s">
        <v>787</v>
      </c>
      <c r="P4" s="718"/>
      <c r="Q4" s="717" t="s">
        <v>788</v>
      </c>
      <c r="R4" s="718"/>
    </row>
    <row r="5" spans="1:18" s="375" customFormat="1" x14ac:dyDescent="0.3">
      <c r="A5" s="720"/>
      <c r="B5" s="720"/>
      <c r="C5" s="1" t="s">
        <v>180</v>
      </c>
      <c r="D5" s="43" t="s">
        <v>464</v>
      </c>
      <c r="E5" s="1" t="s">
        <v>180</v>
      </c>
      <c r="F5" s="43" t="s">
        <v>464</v>
      </c>
      <c r="G5" s="1" t="s">
        <v>180</v>
      </c>
      <c r="H5" s="43" t="s">
        <v>464</v>
      </c>
      <c r="I5" s="1" t="s">
        <v>180</v>
      </c>
      <c r="J5" s="43" t="s">
        <v>464</v>
      </c>
      <c r="K5" s="1" t="s">
        <v>180</v>
      </c>
      <c r="L5" s="43" t="s">
        <v>464</v>
      </c>
      <c r="M5" s="1" t="s">
        <v>180</v>
      </c>
      <c r="N5" s="43" t="s">
        <v>464</v>
      </c>
      <c r="O5" s="1" t="s">
        <v>180</v>
      </c>
      <c r="P5" s="43" t="s">
        <v>464</v>
      </c>
      <c r="Q5" s="1" t="s">
        <v>180</v>
      </c>
      <c r="R5" s="43" t="s">
        <v>464</v>
      </c>
    </row>
    <row r="6" spans="1:18" x14ac:dyDescent="0.3">
      <c r="A6" s="208">
        <v>1</v>
      </c>
      <c r="B6" s="376" t="s">
        <v>3</v>
      </c>
      <c r="C6" s="376">
        <v>5</v>
      </c>
      <c r="D6" s="379">
        <v>125.28</v>
      </c>
      <c r="E6" s="376">
        <v>9</v>
      </c>
      <c r="F6" s="379">
        <v>146.24</v>
      </c>
      <c r="G6" s="376">
        <v>0</v>
      </c>
      <c r="H6" s="379">
        <v>0</v>
      </c>
      <c r="I6" s="376">
        <v>3</v>
      </c>
      <c r="J6" s="379">
        <v>60.25</v>
      </c>
      <c r="K6" s="376">
        <v>10</v>
      </c>
      <c r="L6" s="379">
        <v>189.66</v>
      </c>
      <c r="M6" s="376">
        <v>15</v>
      </c>
      <c r="N6" s="379">
        <v>114.51</v>
      </c>
      <c r="O6" s="376">
        <v>104</v>
      </c>
      <c r="P6" s="379">
        <v>150.13</v>
      </c>
      <c r="Q6" s="376">
        <v>146</v>
      </c>
      <c r="R6" s="379">
        <v>786.07</v>
      </c>
    </row>
    <row r="7" spans="1:18" x14ac:dyDescent="0.3">
      <c r="A7" s="208">
        <v>2</v>
      </c>
      <c r="B7" s="376" t="s">
        <v>4</v>
      </c>
      <c r="C7" s="376">
        <v>0</v>
      </c>
      <c r="D7" s="379">
        <v>0</v>
      </c>
      <c r="E7" s="376">
        <v>0</v>
      </c>
      <c r="F7" s="379">
        <v>0</v>
      </c>
      <c r="G7" s="376">
        <v>0</v>
      </c>
      <c r="H7" s="379">
        <v>0</v>
      </c>
      <c r="I7" s="376">
        <v>0</v>
      </c>
      <c r="J7" s="379">
        <v>0</v>
      </c>
      <c r="K7" s="376">
        <v>0</v>
      </c>
      <c r="L7" s="379">
        <v>0</v>
      </c>
      <c r="M7" s="376">
        <v>8</v>
      </c>
      <c r="N7" s="379">
        <v>10</v>
      </c>
      <c r="O7" s="376">
        <v>0</v>
      </c>
      <c r="P7" s="379">
        <v>0</v>
      </c>
      <c r="Q7" s="376">
        <v>8</v>
      </c>
      <c r="R7" s="379">
        <v>10</v>
      </c>
    </row>
    <row r="8" spans="1:18" x14ac:dyDescent="0.3">
      <c r="A8" s="208">
        <v>3</v>
      </c>
      <c r="B8" s="376" t="s">
        <v>5</v>
      </c>
      <c r="C8" s="376">
        <v>0</v>
      </c>
      <c r="D8" s="379">
        <v>0</v>
      </c>
      <c r="E8" s="376">
        <v>0</v>
      </c>
      <c r="F8" s="379">
        <v>0</v>
      </c>
      <c r="G8" s="376">
        <v>0</v>
      </c>
      <c r="H8" s="379">
        <v>0</v>
      </c>
      <c r="I8" s="376">
        <v>0</v>
      </c>
      <c r="J8" s="379">
        <v>0</v>
      </c>
      <c r="K8" s="376">
        <v>13</v>
      </c>
      <c r="L8" s="379">
        <v>406.6</v>
      </c>
      <c r="M8" s="376">
        <v>0</v>
      </c>
      <c r="N8" s="379">
        <v>0</v>
      </c>
      <c r="O8" s="376">
        <v>0</v>
      </c>
      <c r="P8" s="379">
        <v>0</v>
      </c>
      <c r="Q8" s="376">
        <v>13</v>
      </c>
      <c r="R8" s="379">
        <v>406.6</v>
      </c>
    </row>
    <row r="9" spans="1:18" x14ac:dyDescent="0.3">
      <c r="A9" s="208">
        <v>4</v>
      </c>
      <c r="B9" s="376" t="s">
        <v>6</v>
      </c>
      <c r="C9" s="376">
        <v>0</v>
      </c>
      <c r="D9" s="379">
        <v>0</v>
      </c>
      <c r="E9" s="376">
        <v>0</v>
      </c>
      <c r="F9" s="379">
        <v>0</v>
      </c>
      <c r="G9" s="376">
        <v>0</v>
      </c>
      <c r="H9" s="379">
        <v>0</v>
      </c>
      <c r="I9" s="376">
        <v>0</v>
      </c>
      <c r="J9" s="379">
        <v>0</v>
      </c>
      <c r="K9" s="376">
        <v>62</v>
      </c>
      <c r="L9" s="379">
        <v>1963.9</v>
      </c>
      <c r="M9" s="376">
        <v>326</v>
      </c>
      <c r="N9" s="379">
        <v>3670.35</v>
      </c>
      <c r="O9" s="376">
        <v>898</v>
      </c>
      <c r="P9" s="379">
        <v>3051.11</v>
      </c>
      <c r="Q9" s="376">
        <v>1286</v>
      </c>
      <c r="R9" s="379">
        <v>8685.36</v>
      </c>
    </row>
    <row r="10" spans="1:18" x14ac:dyDescent="0.3">
      <c r="A10" s="208">
        <v>5</v>
      </c>
      <c r="B10" s="376" t="s">
        <v>7</v>
      </c>
      <c r="C10" s="376">
        <v>0</v>
      </c>
      <c r="D10" s="379">
        <v>0</v>
      </c>
      <c r="E10" s="376">
        <v>0</v>
      </c>
      <c r="F10" s="379">
        <v>0</v>
      </c>
      <c r="G10" s="376">
        <v>0</v>
      </c>
      <c r="H10" s="379">
        <v>0</v>
      </c>
      <c r="I10" s="376">
        <v>0</v>
      </c>
      <c r="J10" s="379">
        <v>0</v>
      </c>
      <c r="K10" s="376">
        <v>3</v>
      </c>
      <c r="L10" s="379">
        <v>10</v>
      </c>
      <c r="M10" s="376">
        <v>101</v>
      </c>
      <c r="N10" s="379">
        <v>485.01</v>
      </c>
      <c r="O10" s="376">
        <v>81</v>
      </c>
      <c r="P10" s="379">
        <v>431.67</v>
      </c>
      <c r="Q10" s="376">
        <v>185</v>
      </c>
      <c r="R10" s="379">
        <v>926.68</v>
      </c>
    </row>
    <row r="11" spans="1:18" x14ac:dyDescent="0.3">
      <c r="A11" s="208">
        <v>6</v>
      </c>
      <c r="B11" s="376" t="s">
        <v>8</v>
      </c>
      <c r="C11" s="376">
        <v>0</v>
      </c>
      <c r="D11" s="379">
        <v>0</v>
      </c>
      <c r="E11" s="376">
        <v>15</v>
      </c>
      <c r="F11" s="379">
        <v>560.71</v>
      </c>
      <c r="G11" s="376">
        <v>0</v>
      </c>
      <c r="H11" s="379">
        <v>0</v>
      </c>
      <c r="I11" s="376">
        <v>0</v>
      </c>
      <c r="J11" s="379">
        <v>0</v>
      </c>
      <c r="K11" s="376">
        <v>5</v>
      </c>
      <c r="L11" s="379">
        <v>216.74</v>
      </c>
      <c r="M11" s="376">
        <v>11</v>
      </c>
      <c r="N11" s="379">
        <v>47.13</v>
      </c>
      <c r="O11" s="376">
        <v>12</v>
      </c>
      <c r="P11" s="379">
        <v>1005.64</v>
      </c>
      <c r="Q11" s="376">
        <v>43</v>
      </c>
      <c r="R11" s="379">
        <v>1830.22</v>
      </c>
    </row>
    <row r="12" spans="1:18" x14ac:dyDescent="0.3">
      <c r="A12" s="208">
        <v>7</v>
      </c>
      <c r="B12" s="376" t="s">
        <v>9</v>
      </c>
      <c r="C12" s="376">
        <v>0</v>
      </c>
      <c r="D12" s="379">
        <v>0</v>
      </c>
      <c r="E12" s="376">
        <v>0</v>
      </c>
      <c r="F12" s="379">
        <v>0</v>
      </c>
      <c r="G12" s="376">
        <v>0</v>
      </c>
      <c r="H12" s="379">
        <v>0</v>
      </c>
      <c r="I12" s="376">
        <v>0</v>
      </c>
      <c r="J12" s="379">
        <v>0</v>
      </c>
      <c r="K12" s="376">
        <v>0</v>
      </c>
      <c r="L12" s="379">
        <v>0</v>
      </c>
      <c r="M12" s="376">
        <v>3</v>
      </c>
      <c r="N12" s="379">
        <v>2.4</v>
      </c>
      <c r="O12" s="376">
        <v>0</v>
      </c>
      <c r="P12" s="379">
        <v>0</v>
      </c>
      <c r="Q12" s="376">
        <v>3</v>
      </c>
      <c r="R12" s="379">
        <v>2.4</v>
      </c>
    </row>
    <row r="13" spans="1:18" x14ac:dyDescent="0.3">
      <c r="A13" s="208">
        <v>8</v>
      </c>
      <c r="B13" s="376" t="s">
        <v>10</v>
      </c>
      <c r="C13" s="376">
        <v>0</v>
      </c>
      <c r="D13" s="379">
        <v>0</v>
      </c>
      <c r="E13" s="376">
        <v>0</v>
      </c>
      <c r="F13" s="379">
        <v>0</v>
      </c>
      <c r="G13" s="376">
        <v>0</v>
      </c>
      <c r="H13" s="379">
        <v>0</v>
      </c>
      <c r="I13" s="376">
        <v>0</v>
      </c>
      <c r="J13" s="379">
        <v>0</v>
      </c>
      <c r="K13" s="376">
        <v>5</v>
      </c>
      <c r="L13" s="379">
        <v>188.95</v>
      </c>
      <c r="M13" s="376">
        <v>0</v>
      </c>
      <c r="N13" s="379">
        <v>0</v>
      </c>
      <c r="O13" s="376">
        <v>0</v>
      </c>
      <c r="P13" s="379">
        <v>0</v>
      </c>
      <c r="Q13" s="376">
        <v>5</v>
      </c>
      <c r="R13" s="379">
        <v>188.95</v>
      </c>
    </row>
    <row r="14" spans="1:18" x14ac:dyDescent="0.3">
      <c r="A14" s="208">
        <v>9</v>
      </c>
      <c r="B14" s="376" t="s">
        <v>11</v>
      </c>
      <c r="C14" s="376">
        <v>0</v>
      </c>
      <c r="D14" s="379">
        <v>0</v>
      </c>
      <c r="E14" s="376">
        <v>0</v>
      </c>
      <c r="F14" s="379">
        <v>0</v>
      </c>
      <c r="G14" s="376">
        <v>0</v>
      </c>
      <c r="H14" s="379">
        <v>0</v>
      </c>
      <c r="I14" s="376">
        <v>0</v>
      </c>
      <c r="J14" s="379">
        <v>0</v>
      </c>
      <c r="K14" s="376">
        <v>1</v>
      </c>
      <c r="L14" s="379">
        <v>43.65</v>
      </c>
      <c r="M14" s="376">
        <v>6</v>
      </c>
      <c r="N14" s="379">
        <v>4.58</v>
      </c>
      <c r="O14" s="376">
        <v>45</v>
      </c>
      <c r="P14" s="379">
        <v>209.29</v>
      </c>
      <c r="Q14" s="376">
        <v>52</v>
      </c>
      <c r="R14" s="379">
        <v>257.52</v>
      </c>
    </row>
    <row r="15" spans="1:18" x14ac:dyDescent="0.3">
      <c r="A15" s="208">
        <v>10</v>
      </c>
      <c r="B15" s="376" t="s">
        <v>12</v>
      </c>
      <c r="C15" s="376">
        <v>6</v>
      </c>
      <c r="D15" s="379">
        <v>2.41</v>
      </c>
      <c r="E15" s="376">
        <v>0</v>
      </c>
      <c r="F15" s="379">
        <v>0</v>
      </c>
      <c r="G15" s="376">
        <v>0</v>
      </c>
      <c r="H15" s="379">
        <v>0</v>
      </c>
      <c r="I15" s="376">
        <v>0</v>
      </c>
      <c r="J15" s="379">
        <v>0</v>
      </c>
      <c r="K15" s="376">
        <v>456</v>
      </c>
      <c r="L15" s="379">
        <v>8169.64</v>
      </c>
      <c r="M15" s="376">
        <v>498</v>
      </c>
      <c r="N15" s="379">
        <v>1461.44</v>
      </c>
      <c r="O15" s="376">
        <v>0</v>
      </c>
      <c r="P15" s="379">
        <v>0</v>
      </c>
      <c r="Q15" s="376">
        <v>960</v>
      </c>
      <c r="R15" s="379">
        <v>9633.49</v>
      </c>
    </row>
    <row r="16" spans="1:18" x14ac:dyDescent="0.3">
      <c r="A16" s="208">
        <v>11</v>
      </c>
      <c r="B16" s="376" t="s">
        <v>13</v>
      </c>
      <c r="C16" s="376">
        <v>0</v>
      </c>
      <c r="D16" s="379">
        <v>0</v>
      </c>
      <c r="E16" s="376">
        <v>0</v>
      </c>
      <c r="F16" s="379">
        <v>0</v>
      </c>
      <c r="G16" s="376">
        <v>0</v>
      </c>
      <c r="H16" s="379">
        <v>0</v>
      </c>
      <c r="I16" s="376">
        <v>0</v>
      </c>
      <c r="J16" s="379">
        <v>0</v>
      </c>
      <c r="K16" s="376">
        <v>4</v>
      </c>
      <c r="L16" s="379">
        <v>91.25</v>
      </c>
      <c r="M16" s="376">
        <v>0</v>
      </c>
      <c r="N16" s="379">
        <v>0</v>
      </c>
      <c r="O16" s="376">
        <v>12</v>
      </c>
      <c r="P16" s="379">
        <v>29.38</v>
      </c>
      <c r="Q16" s="376">
        <v>16</v>
      </c>
      <c r="R16" s="379">
        <v>120.63</v>
      </c>
    </row>
    <row r="17" spans="1:18" x14ac:dyDescent="0.3">
      <c r="A17" s="208">
        <v>12</v>
      </c>
      <c r="B17" s="376" t="s">
        <v>14</v>
      </c>
      <c r="C17" s="376">
        <v>0</v>
      </c>
      <c r="D17" s="379">
        <v>0</v>
      </c>
      <c r="E17" s="376">
        <v>0</v>
      </c>
      <c r="F17" s="379">
        <v>0</v>
      </c>
      <c r="G17" s="376">
        <v>0</v>
      </c>
      <c r="H17" s="379">
        <v>0</v>
      </c>
      <c r="I17" s="376">
        <v>0</v>
      </c>
      <c r="J17" s="379">
        <v>0</v>
      </c>
      <c r="K17" s="376">
        <v>0</v>
      </c>
      <c r="L17" s="379">
        <v>0</v>
      </c>
      <c r="M17" s="376">
        <v>29</v>
      </c>
      <c r="N17" s="379">
        <v>170.62</v>
      </c>
      <c r="O17" s="376">
        <v>7</v>
      </c>
      <c r="P17" s="379">
        <v>49.87</v>
      </c>
      <c r="Q17" s="376">
        <v>36</v>
      </c>
      <c r="R17" s="379">
        <v>220.49</v>
      </c>
    </row>
    <row r="18" spans="1:18" x14ac:dyDescent="0.3">
      <c r="A18" s="377" t="s">
        <v>771</v>
      </c>
      <c r="B18" s="378" t="s">
        <v>16</v>
      </c>
      <c r="C18" s="378">
        <v>11</v>
      </c>
      <c r="D18" s="380">
        <v>127.69</v>
      </c>
      <c r="E18" s="378">
        <v>24</v>
      </c>
      <c r="F18" s="380">
        <v>706.95</v>
      </c>
      <c r="G18" s="378">
        <v>0</v>
      </c>
      <c r="H18" s="380">
        <v>0</v>
      </c>
      <c r="I18" s="378">
        <v>3</v>
      </c>
      <c r="J18" s="380">
        <v>60.25</v>
      </c>
      <c r="K18" s="378">
        <v>559</v>
      </c>
      <c r="L18" s="380">
        <v>11280.39</v>
      </c>
      <c r="M18" s="378">
        <v>997</v>
      </c>
      <c r="N18" s="380">
        <v>5966.04</v>
      </c>
      <c r="O18" s="378">
        <v>1159</v>
      </c>
      <c r="P18" s="380">
        <v>4927.09</v>
      </c>
      <c r="Q18" s="378">
        <v>2753</v>
      </c>
      <c r="R18" s="380">
        <v>23068.41</v>
      </c>
    </row>
    <row r="19" spans="1:18" x14ac:dyDescent="0.3">
      <c r="A19" s="208">
        <v>1</v>
      </c>
      <c r="B19" s="376" t="s">
        <v>17</v>
      </c>
      <c r="C19" s="376">
        <v>0</v>
      </c>
      <c r="D19" s="379">
        <v>0</v>
      </c>
      <c r="E19" s="376">
        <v>0</v>
      </c>
      <c r="F19" s="379">
        <v>0</v>
      </c>
      <c r="G19" s="376">
        <v>0</v>
      </c>
      <c r="H19" s="379">
        <v>0</v>
      </c>
      <c r="I19" s="376">
        <v>0</v>
      </c>
      <c r="J19" s="379">
        <v>0</v>
      </c>
      <c r="K19" s="376">
        <v>0</v>
      </c>
      <c r="L19" s="379">
        <v>0</v>
      </c>
      <c r="M19" s="376">
        <v>0</v>
      </c>
      <c r="N19" s="379">
        <v>0</v>
      </c>
      <c r="O19" s="376">
        <v>194</v>
      </c>
      <c r="P19" s="379">
        <v>1717.51</v>
      </c>
      <c r="Q19" s="376">
        <v>194</v>
      </c>
      <c r="R19" s="379">
        <v>1717.51</v>
      </c>
    </row>
    <row r="20" spans="1:18" x14ac:dyDescent="0.3">
      <c r="A20" s="208">
        <v>2</v>
      </c>
      <c r="B20" s="376" t="s">
        <v>34</v>
      </c>
      <c r="C20" s="376">
        <v>0</v>
      </c>
      <c r="D20" s="379">
        <v>0</v>
      </c>
      <c r="E20" s="376">
        <v>0</v>
      </c>
      <c r="F20" s="379">
        <v>0</v>
      </c>
      <c r="G20" s="376">
        <v>0</v>
      </c>
      <c r="H20" s="379">
        <v>0</v>
      </c>
      <c r="I20" s="376">
        <v>0</v>
      </c>
      <c r="J20" s="379">
        <v>0</v>
      </c>
      <c r="K20" s="376">
        <v>0</v>
      </c>
      <c r="L20" s="379">
        <v>0</v>
      </c>
      <c r="M20" s="376">
        <v>1</v>
      </c>
      <c r="N20" s="379">
        <v>3</v>
      </c>
      <c r="O20" s="376">
        <v>4</v>
      </c>
      <c r="P20" s="379">
        <v>194</v>
      </c>
      <c r="Q20" s="376">
        <v>5</v>
      </c>
      <c r="R20" s="379">
        <v>197</v>
      </c>
    </row>
    <row r="21" spans="1:18" x14ac:dyDescent="0.3">
      <c r="A21" s="208">
        <v>3</v>
      </c>
      <c r="B21" s="376" t="s">
        <v>18</v>
      </c>
      <c r="C21" s="376">
        <v>0</v>
      </c>
      <c r="D21" s="379">
        <v>0</v>
      </c>
      <c r="E21" s="376">
        <v>0</v>
      </c>
      <c r="F21" s="379">
        <v>0</v>
      </c>
      <c r="G21" s="376">
        <v>0</v>
      </c>
      <c r="H21" s="379">
        <v>0</v>
      </c>
      <c r="I21" s="376">
        <v>0</v>
      </c>
      <c r="J21" s="379">
        <v>0</v>
      </c>
      <c r="K21" s="376">
        <v>0</v>
      </c>
      <c r="L21" s="379">
        <v>0</v>
      </c>
      <c r="M21" s="376">
        <v>441</v>
      </c>
      <c r="N21" s="379">
        <v>3162.85</v>
      </c>
      <c r="O21" s="376">
        <v>655</v>
      </c>
      <c r="P21" s="379">
        <v>4318.8900000000003</v>
      </c>
      <c r="Q21" s="376">
        <v>1096</v>
      </c>
      <c r="R21" s="379">
        <v>7481.74</v>
      </c>
    </row>
    <row r="22" spans="1:18" x14ac:dyDescent="0.3">
      <c r="A22" s="208">
        <v>4</v>
      </c>
      <c r="B22" s="376" t="s">
        <v>19</v>
      </c>
      <c r="C22" s="376">
        <v>0</v>
      </c>
      <c r="D22" s="379">
        <v>0</v>
      </c>
      <c r="E22" s="376">
        <v>0</v>
      </c>
      <c r="F22" s="379">
        <v>0</v>
      </c>
      <c r="G22" s="376">
        <v>0</v>
      </c>
      <c r="H22" s="379">
        <v>0</v>
      </c>
      <c r="I22" s="376">
        <v>0</v>
      </c>
      <c r="J22" s="379">
        <v>0</v>
      </c>
      <c r="K22" s="376">
        <v>0</v>
      </c>
      <c r="L22" s="379">
        <v>0</v>
      </c>
      <c r="M22" s="376">
        <v>0</v>
      </c>
      <c r="N22" s="379">
        <v>0</v>
      </c>
      <c r="O22" s="376">
        <v>1933</v>
      </c>
      <c r="P22" s="379">
        <v>5663.87</v>
      </c>
      <c r="Q22" s="376">
        <v>1933</v>
      </c>
      <c r="R22" s="379">
        <v>5663.87</v>
      </c>
    </row>
    <row r="23" spans="1:18" x14ac:dyDescent="0.3">
      <c r="A23" s="208">
        <v>5</v>
      </c>
      <c r="B23" s="376" t="s">
        <v>20</v>
      </c>
      <c r="C23" s="376">
        <v>0</v>
      </c>
      <c r="D23" s="379">
        <v>0</v>
      </c>
      <c r="E23" s="376">
        <v>0</v>
      </c>
      <c r="F23" s="379">
        <v>0</v>
      </c>
      <c r="G23" s="376">
        <v>0</v>
      </c>
      <c r="H23" s="379">
        <v>0</v>
      </c>
      <c r="I23" s="376">
        <v>0</v>
      </c>
      <c r="J23" s="379">
        <v>0</v>
      </c>
      <c r="K23" s="376">
        <v>3</v>
      </c>
      <c r="L23" s="379">
        <v>102.14</v>
      </c>
      <c r="M23" s="376">
        <v>96</v>
      </c>
      <c r="N23" s="379">
        <v>545.6</v>
      </c>
      <c r="O23" s="376">
        <v>6</v>
      </c>
      <c r="P23" s="379">
        <v>52.24</v>
      </c>
      <c r="Q23" s="376">
        <v>105</v>
      </c>
      <c r="R23" s="379">
        <v>699.98</v>
      </c>
    </row>
    <row r="24" spans="1:18" x14ac:dyDescent="0.3">
      <c r="A24" s="208">
        <v>6</v>
      </c>
      <c r="B24" s="376" t="s">
        <v>21</v>
      </c>
      <c r="C24" s="376">
        <v>0</v>
      </c>
      <c r="D24" s="379">
        <v>0</v>
      </c>
      <c r="E24" s="376">
        <v>0</v>
      </c>
      <c r="F24" s="379">
        <v>0</v>
      </c>
      <c r="G24" s="376">
        <v>0</v>
      </c>
      <c r="H24" s="379">
        <v>0</v>
      </c>
      <c r="I24" s="376">
        <v>0</v>
      </c>
      <c r="J24" s="379">
        <v>0</v>
      </c>
      <c r="K24" s="376">
        <v>0</v>
      </c>
      <c r="L24" s="379">
        <v>0</v>
      </c>
      <c r="M24" s="376">
        <v>0</v>
      </c>
      <c r="N24" s="379">
        <v>0</v>
      </c>
      <c r="O24" s="376">
        <v>136</v>
      </c>
      <c r="P24" s="379">
        <v>2767.19</v>
      </c>
      <c r="Q24" s="376">
        <v>136</v>
      </c>
      <c r="R24" s="379">
        <v>2767.19</v>
      </c>
    </row>
    <row r="25" spans="1:18" x14ac:dyDescent="0.3">
      <c r="A25" s="208">
        <v>7</v>
      </c>
      <c r="B25" s="376" t="s">
        <v>22</v>
      </c>
      <c r="C25" s="376">
        <v>0</v>
      </c>
      <c r="D25" s="379">
        <v>0</v>
      </c>
      <c r="E25" s="376">
        <v>0</v>
      </c>
      <c r="F25" s="379">
        <v>0</v>
      </c>
      <c r="G25" s="376">
        <v>0</v>
      </c>
      <c r="H25" s="379">
        <v>0</v>
      </c>
      <c r="I25" s="376">
        <v>0</v>
      </c>
      <c r="J25" s="379">
        <v>0</v>
      </c>
      <c r="K25" s="376">
        <v>0</v>
      </c>
      <c r="L25" s="379">
        <v>0</v>
      </c>
      <c r="M25" s="376">
        <v>0</v>
      </c>
      <c r="N25" s="379">
        <v>0</v>
      </c>
      <c r="O25" s="376">
        <v>1</v>
      </c>
      <c r="P25" s="379">
        <v>0.8</v>
      </c>
      <c r="Q25" s="376">
        <v>1</v>
      </c>
      <c r="R25" s="379">
        <v>0.8</v>
      </c>
    </row>
    <row r="26" spans="1:18" x14ac:dyDescent="0.3">
      <c r="A26" s="208">
        <v>8</v>
      </c>
      <c r="B26" s="376" t="s">
        <v>23</v>
      </c>
      <c r="C26" s="376">
        <v>0</v>
      </c>
      <c r="D26" s="379">
        <v>0</v>
      </c>
      <c r="E26" s="376">
        <v>0</v>
      </c>
      <c r="F26" s="379">
        <v>0</v>
      </c>
      <c r="G26" s="376">
        <v>0</v>
      </c>
      <c r="H26" s="379">
        <v>0</v>
      </c>
      <c r="I26" s="376">
        <v>0</v>
      </c>
      <c r="J26" s="379">
        <v>0</v>
      </c>
      <c r="K26" s="376">
        <v>0</v>
      </c>
      <c r="L26" s="379">
        <v>0</v>
      </c>
      <c r="M26" s="376">
        <v>1</v>
      </c>
      <c r="N26" s="379">
        <v>10</v>
      </c>
      <c r="O26" s="376">
        <v>39</v>
      </c>
      <c r="P26" s="379">
        <v>2889</v>
      </c>
      <c r="Q26" s="376">
        <v>40</v>
      </c>
      <c r="R26" s="379">
        <v>2899</v>
      </c>
    </row>
    <row r="27" spans="1:18" x14ac:dyDescent="0.3">
      <c r="A27" s="377" t="s">
        <v>772</v>
      </c>
      <c r="B27" s="378" t="s">
        <v>16</v>
      </c>
      <c r="C27" s="378">
        <v>0</v>
      </c>
      <c r="D27" s="380">
        <v>0</v>
      </c>
      <c r="E27" s="378">
        <v>0</v>
      </c>
      <c r="F27" s="380">
        <v>0</v>
      </c>
      <c r="G27" s="378">
        <v>0</v>
      </c>
      <c r="H27" s="380">
        <v>0</v>
      </c>
      <c r="I27" s="378">
        <v>0</v>
      </c>
      <c r="J27" s="380">
        <v>0</v>
      </c>
      <c r="K27" s="378">
        <v>3</v>
      </c>
      <c r="L27" s="380">
        <v>102.14</v>
      </c>
      <c r="M27" s="378">
        <v>539</v>
      </c>
      <c r="N27" s="380">
        <v>3721.45</v>
      </c>
      <c r="O27" s="378">
        <v>2968</v>
      </c>
      <c r="P27" s="380">
        <v>17603.5</v>
      </c>
      <c r="Q27" s="378">
        <v>3510</v>
      </c>
      <c r="R27" s="380">
        <v>21427.09</v>
      </c>
    </row>
    <row r="28" spans="1:18" x14ac:dyDescent="0.3">
      <c r="A28" s="208">
        <v>1</v>
      </c>
      <c r="B28" s="376" t="s">
        <v>25</v>
      </c>
      <c r="C28" s="376">
        <v>0</v>
      </c>
      <c r="D28" s="379">
        <v>0</v>
      </c>
      <c r="E28" s="376">
        <v>0</v>
      </c>
      <c r="F28" s="379">
        <v>0</v>
      </c>
      <c r="G28" s="376">
        <v>0</v>
      </c>
      <c r="H28" s="379">
        <v>0</v>
      </c>
      <c r="I28" s="376">
        <v>1</v>
      </c>
      <c r="J28" s="379">
        <v>6.87</v>
      </c>
      <c r="K28" s="376">
        <v>2</v>
      </c>
      <c r="L28" s="379">
        <v>57.58</v>
      </c>
      <c r="M28" s="376">
        <v>357</v>
      </c>
      <c r="N28" s="379">
        <v>2087.33</v>
      </c>
      <c r="O28" s="376">
        <v>227</v>
      </c>
      <c r="P28" s="379">
        <v>785.54</v>
      </c>
      <c r="Q28" s="376">
        <v>587</v>
      </c>
      <c r="R28" s="379">
        <v>2937.32</v>
      </c>
    </row>
    <row r="29" spans="1:18" x14ac:dyDescent="0.3">
      <c r="A29" s="377" t="s">
        <v>26</v>
      </c>
      <c r="B29" s="378" t="s">
        <v>16</v>
      </c>
      <c r="C29" s="378">
        <v>0</v>
      </c>
      <c r="D29" s="380">
        <v>0</v>
      </c>
      <c r="E29" s="378">
        <v>0</v>
      </c>
      <c r="F29" s="380">
        <v>0</v>
      </c>
      <c r="G29" s="378">
        <v>0</v>
      </c>
      <c r="H29" s="380">
        <v>0</v>
      </c>
      <c r="I29" s="378">
        <v>1</v>
      </c>
      <c r="J29" s="380">
        <v>6.87</v>
      </c>
      <c r="K29" s="378">
        <v>2</v>
      </c>
      <c r="L29" s="380">
        <v>57.58</v>
      </c>
      <c r="M29" s="378">
        <v>357</v>
      </c>
      <c r="N29" s="380">
        <v>2087.33</v>
      </c>
      <c r="O29" s="378">
        <v>227</v>
      </c>
      <c r="P29" s="380">
        <v>785.54</v>
      </c>
      <c r="Q29" s="378">
        <v>587</v>
      </c>
      <c r="R29" s="380">
        <v>2937.32</v>
      </c>
    </row>
    <row r="30" spans="1:18" x14ac:dyDescent="0.3">
      <c r="A30" s="208">
        <v>1</v>
      </c>
      <c r="B30" s="376" t="s">
        <v>27</v>
      </c>
      <c r="C30" s="376">
        <v>0</v>
      </c>
      <c r="D30" s="379">
        <v>0</v>
      </c>
      <c r="E30" s="376">
        <v>0</v>
      </c>
      <c r="F30" s="379">
        <v>0</v>
      </c>
      <c r="G30" s="376">
        <v>0</v>
      </c>
      <c r="H30" s="379">
        <v>0</v>
      </c>
      <c r="I30" s="376">
        <v>0</v>
      </c>
      <c r="J30" s="379">
        <v>0</v>
      </c>
      <c r="K30" s="376">
        <v>0</v>
      </c>
      <c r="L30" s="379">
        <v>0</v>
      </c>
      <c r="M30" s="376">
        <v>34</v>
      </c>
      <c r="N30" s="379">
        <v>27.43</v>
      </c>
      <c r="O30" s="376">
        <v>171</v>
      </c>
      <c r="P30" s="379">
        <v>441.6</v>
      </c>
      <c r="Q30" s="376">
        <v>205</v>
      </c>
      <c r="R30" s="379">
        <v>469.03</v>
      </c>
    </row>
    <row r="31" spans="1:18" x14ac:dyDescent="0.3">
      <c r="A31" s="377" t="s">
        <v>28</v>
      </c>
      <c r="B31" s="378" t="s">
        <v>16</v>
      </c>
      <c r="C31" s="378">
        <v>11</v>
      </c>
      <c r="D31" s="380">
        <v>127.69</v>
      </c>
      <c r="E31" s="378">
        <v>24</v>
      </c>
      <c r="F31" s="380">
        <v>706.95</v>
      </c>
      <c r="G31" s="378">
        <v>0</v>
      </c>
      <c r="H31" s="380">
        <v>0</v>
      </c>
      <c r="I31" s="378">
        <v>4</v>
      </c>
      <c r="J31" s="380">
        <v>67.12</v>
      </c>
      <c r="K31" s="378">
        <v>564</v>
      </c>
      <c r="L31" s="380">
        <v>11440.11</v>
      </c>
      <c r="M31" s="378">
        <v>1927</v>
      </c>
      <c r="N31" s="380">
        <v>11802.25</v>
      </c>
      <c r="O31" s="378">
        <v>4525</v>
      </c>
      <c r="P31" s="380">
        <v>23757.73</v>
      </c>
      <c r="Q31" s="378">
        <v>7055</v>
      </c>
      <c r="R31" s="380">
        <v>47901.85</v>
      </c>
    </row>
  </sheetData>
  <mergeCells count="13">
    <mergeCell ref="A1:R1"/>
    <mergeCell ref="A2:R2"/>
    <mergeCell ref="A3:R3"/>
    <mergeCell ref="C4:D4"/>
    <mergeCell ref="E4:F4"/>
    <mergeCell ref="G4:H4"/>
    <mergeCell ref="I4:J4"/>
    <mergeCell ref="K4:L4"/>
    <mergeCell ref="M4:N4"/>
    <mergeCell ref="O4:P4"/>
    <mergeCell ref="Q4:R4"/>
    <mergeCell ref="B4:B5"/>
    <mergeCell ref="A4:A5"/>
  </mergeCells>
  <pageMargins left="0.25" right="0.25" top="0.75" bottom="0.75" header="0.3" footer="0.3"/>
  <pageSetup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Z29"/>
  <sheetViews>
    <sheetView workbookViewId="0">
      <selection sqref="A1:R1"/>
    </sheetView>
  </sheetViews>
  <sheetFormatPr defaultRowHeight="14.4" x14ac:dyDescent="0.3"/>
  <cols>
    <col min="1" max="1" width="6.44140625" customWidth="1"/>
    <col min="2" max="2" width="19.5546875" customWidth="1"/>
    <col min="3" max="3" width="4.109375" bestFit="1" customWidth="1"/>
    <col min="4" max="4" width="6.5546875" style="46" customWidth="1"/>
    <col min="5" max="5" width="4.109375" bestFit="1" customWidth="1"/>
    <col min="6" max="6" width="6.5546875" style="46" customWidth="1"/>
    <col min="7" max="7" width="3.44140625" customWidth="1"/>
    <col min="8" max="8" width="4.6640625" style="46" customWidth="1"/>
    <col min="9" max="9" width="3.77734375" customWidth="1"/>
    <col min="10" max="10" width="5.5546875" style="46" customWidth="1"/>
    <col min="11" max="11" width="4.109375" bestFit="1" customWidth="1"/>
    <col min="12" max="12" width="8.33203125" style="46" customWidth="1"/>
    <col min="13" max="13" width="5" bestFit="1" customWidth="1"/>
    <col min="14" max="14" width="8.5546875" style="46" bestFit="1" customWidth="1"/>
    <col min="15" max="15" width="5" bestFit="1" customWidth="1"/>
    <col min="16" max="16" width="8.5546875" style="46" customWidth="1"/>
    <col min="17" max="17" width="5" bestFit="1" customWidth="1"/>
    <col min="18" max="18" width="8.5546875" style="46" customWidth="1"/>
  </cols>
  <sheetData>
    <row r="1" spans="1:26" ht="24.75" customHeight="1" x14ac:dyDescent="0.35">
      <c r="A1" s="601">
        <v>40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3"/>
    </row>
    <row r="2" spans="1:26" ht="51" customHeight="1" x14ac:dyDescent="0.4">
      <c r="A2" s="711" t="s">
        <v>821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3"/>
    </row>
    <row r="3" spans="1:26" ht="18" x14ac:dyDescent="0.35">
      <c r="A3" s="571" t="s">
        <v>83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7"/>
    </row>
    <row r="4" spans="1:26" ht="45.6" customHeight="1" x14ac:dyDescent="0.3">
      <c r="A4" s="644" t="s">
        <v>0</v>
      </c>
      <c r="B4" s="730" t="s">
        <v>84</v>
      </c>
      <c r="C4" s="729" t="s">
        <v>791</v>
      </c>
      <c r="D4" s="729"/>
      <c r="E4" s="729" t="s">
        <v>782</v>
      </c>
      <c r="F4" s="729"/>
      <c r="G4" s="729" t="s">
        <v>792</v>
      </c>
      <c r="H4" s="729"/>
      <c r="I4" s="729" t="s">
        <v>784</v>
      </c>
      <c r="J4" s="729"/>
      <c r="K4" s="729" t="s">
        <v>785</v>
      </c>
      <c r="L4" s="729"/>
      <c r="M4" s="729" t="s">
        <v>786</v>
      </c>
      <c r="N4" s="729"/>
      <c r="O4" s="729" t="s">
        <v>787</v>
      </c>
      <c r="P4" s="729"/>
      <c r="Q4" s="729" t="s">
        <v>790</v>
      </c>
      <c r="R4" s="729"/>
    </row>
    <row r="5" spans="1:26" ht="28.8" x14ac:dyDescent="0.3">
      <c r="A5" s="644"/>
      <c r="B5" s="730"/>
      <c r="C5" s="418" t="s">
        <v>267</v>
      </c>
      <c r="D5" s="70" t="s">
        <v>209</v>
      </c>
      <c r="E5" s="418" t="s">
        <v>267</v>
      </c>
      <c r="F5" s="70" t="s">
        <v>209</v>
      </c>
      <c r="G5" s="418" t="s">
        <v>267</v>
      </c>
      <c r="H5" s="70" t="s">
        <v>209</v>
      </c>
      <c r="I5" s="418" t="s">
        <v>267</v>
      </c>
      <c r="J5" s="70" t="s">
        <v>209</v>
      </c>
      <c r="K5" s="418" t="s">
        <v>267</v>
      </c>
      <c r="L5" s="70" t="s">
        <v>209</v>
      </c>
      <c r="M5" s="418" t="s">
        <v>267</v>
      </c>
      <c r="N5" s="70" t="s">
        <v>209</v>
      </c>
      <c r="O5" s="418" t="s">
        <v>267</v>
      </c>
      <c r="P5" s="70" t="s">
        <v>209</v>
      </c>
      <c r="Q5" s="418" t="s">
        <v>267</v>
      </c>
      <c r="R5" s="70" t="s">
        <v>209</v>
      </c>
    </row>
    <row r="6" spans="1:26" x14ac:dyDescent="0.3">
      <c r="A6" s="5">
        <v>1</v>
      </c>
      <c r="B6" s="407" t="s">
        <v>96</v>
      </c>
      <c r="C6" s="411">
        <v>0</v>
      </c>
      <c r="D6" s="459">
        <v>0</v>
      </c>
      <c r="E6" s="411">
        <v>0</v>
      </c>
      <c r="F6" s="459">
        <v>0</v>
      </c>
      <c r="G6" s="411">
        <v>0</v>
      </c>
      <c r="H6" s="459">
        <v>0</v>
      </c>
      <c r="I6" s="411">
        <v>0</v>
      </c>
      <c r="J6" s="459">
        <v>0</v>
      </c>
      <c r="K6" s="413">
        <v>0</v>
      </c>
      <c r="L6" s="446">
        <v>0</v>
      </c>
      <c r="M6" s="408">
        <v>6</v>
      </c>
      <c r="N6" s="446">
        <v>7.51</v>
      </c>
      <c r="O6" s="408">
        <v>0</v>
      </c>
      <c r="P6" s="446">
        <v>0</v>
      </c>
      <c r="Q6" s="408">
        <v>6</v>
      </c>
      <c r="R6" s="446">
        <v>7.51</v>
      </c>
    </row>
    <row r="7" spans="1:26" x14ac:dyDescent="0.3">
      <c r="A7" s="5">
        <v>2</v>
      </c>
      <c r="B7" s="407" t="s">
        <v>97</v>
      </c>
      <c r="C7" s="411">
        <v>0</v>
      </c>
      <c r="D7" s="459">
        <v>0</v>
      </c>
      <c r="E7" s="411">
        <v>0</v>
      </c>
      <c r="F7" s="459">
        <v>0</v>
      </c>
      <c r="G7" s="411">
        <v>0</v>
      </c>
      <c r="H7" s="459">
        <v>0</v>
      </c>
      <c r="I7" s="411">
        <v>0</v>
      </c>
      <c r="J7" s="459">
        <v>0</v>
      </c>
      <c r="K7" s="414">
        <v>1</v>
      </c>
      <c r="L7" s="44">
        <v>27</v>
      </c>
      <c r="M7" s="5">
        <v>41</v>
      </c>
      <c r="N7" s="44">
        <v>95.37</v>
      </c>
      <c r="O7" s="5">
        <v>1</v>
      </c>
      <c r="P7" s="44">
        <v>0.26</v>
      </c>
      <c r="Q7" s="5">
        <v>43</v>
      </c>
      <c r="R7" s="44">
        <v>122.63</v>
      </c>
    </row>
    <row r="8" spans="1:26" x14ac:dyDescent="0.3">
      <c r="A8" s="5">
        <v>3</v>
      </c>
      <c r="B8" s="5" t="s">
        <v>98</v>
      </c>
      <c r="C8" s="408">
        <v>0</v>
      </c>
      <c r="D8" s="446">
        <v>0</v>
      </c>
      <c r="E8" s="408">
        <v>0</v>
      </c>
      <c r="F8" s="446">
        <v>0</v>
      </c>
      <c r="G8" s="408">
        <v>0</v>
      </c>
      <c r="H8" s="446">
        <v>0</v>
      </c>
      <c r="I8" s="408">
        <v>0</v>
      </c>
      <c r="J8" s="446">
        <v>0</v>
      </c>
      <c r="K8" s="5">
        <v>0</v>
      </c>
      <c r="L8" s="44">
        <v>0</v>
      </c>
      <c r="M8" s="5">
        <v>1</v>
      </c>
      <c r="N8" s="44">
        <v>1.2</v>
      </c>
      <c r="O8" s="5">
        <v>15</v>
      </c>
      <c r="P8" s="44">
        <v>15.2</v>
      </c>
      <c r="Q8" s="5">
        <v>16</v>
      </c>
      <c r="R8" s="44">
        <v>16.399999999999999</v>
      </c>
    </row>
    <row r="9" spans="1:26" x14ac:dyDescent="0.3">
      <c r="A9" s="5">
        <v>4</v>
      </c>
      <c r="B9" s="5" t="s">
        <v>99</v>
      </c>
      <c r="C9" s="5">
        <v>0</v>
      </c>
      <c r="D9" s="44">
        <v>0</v>
      </c>
      <c r="E9" s="5">
        <v>0</v>
      </c>
      <c r="F9" s="44">
        <v>0</v>
      </c>
      <c r="G9" s="5">
        <v>0</v>
      </c>
      <c r="H9" s="44">
        <v>0</v>
      </c>
      <c r="I9" s="5">
        <v>0</v>
      </c>
      <c r="J9" s="44">
        <v>0</v>
      </c>
      <c r="K9" s="5">
        <v>27</v>
      </c>
      <c r="L9" s="44">
        <v>468.06</v>
      </c>
      <c r="M9" s="5">
        <v>14</v>
      </c>
      <c r="N9" s="44">
        <v>28.39</v>
      </c>
      <c r="O9" s="5">
        <v>14</v>
      </c>
      <c r="P9" s="44">
        <v>72.7</v>
      </c>
      <c r="Q9" s="5">
        <v>55</v>
      </c>
      <c r="R9" s="44">
        <v>569.15</v>
      </c>
    </row>
    <row r="10" spans="1:26" x14ac:dyDescent="0.3">
      <c r="A10" s="5">
        <v>5</v>
      </c>
      <c r="B10" s="5" t="s">
        <v>100</v>
      </c>
      <c r="C10" s="5">
        <v>3</v>
      </c>
      <c r="D10" s="44">
        <v>0.51</v>
      </c>
      <c r="E10" s="5">
        <v>6</v>
      </c>
      <c r="F10" s="44">
        <v>46.99</v>
      </c>
      <c r="G10" s="5">
        <v>0</v>
      </c>
      <c r="H10" s="44">
        <v>0</v>
      </c>
      <c r="I10" s="5">
        <v>0</v>
      </c>
      <c r="J10" s="44">
        <v>0</v>
      </c>
      <c r="K10" s="5">
        <v>21</v>
      </c>
      <c r="L10" s="44">
        <v>473.94</v>
      </c>
      <c r="M10" s="5">
        <v>230</v>
      </c>
      <c r="N10" s="44">
        <v>1485.32</v>
      </c>
      <c r="O10" s="5">
        <v>585</v>
      </c>
      <c r="P10" s="44">
        <v>2010.72</v>
      </c>
      <c r="Q10" s="5">
        <v>845</v>
      </c>
      <c r="R10" s="44">
        <v>4017.48</v>
      </c>
    </row>
    <row r="11" spans="1:26" x14ac:dyDescent="0.3">
      <c r="A11" s="5">
        <v>6</v>
      </c>
      <c r="B11" s="5" t="s">
        <v>101</v>
      </c>
      <c r="C11" s="5">
        <v>0</v>
      </c>
      <c r="D11" s="44">
        <v>0</v>
      </c>
      <c r="E11" s="5">
        <v>0</v>
      </c>
      <c r="F11" s="44">
        <v>0</v>
      </c>
      <c r="G11" s="5">
        <v>0</v>
      </c>
      <c r="H11" s="44">
        <v>0</v>
      </c>
      <c r="I11" s="5">
        <v>0</v>
      </c>
      <c r="J11" s="44">
        <v>0</v>
      </c>
      <c r="K11" s="5">
        <v>1</v>
      </c>
      <c r="L11" s="44">
        <v>5.9770500000000002</v>
      </c>
      <c r="M11" s="5">
        <v>1.5449999999999999</v>
      </c>
      <c r="N11" s="44">
        <v>9.2620500000000003</v>
      </c>
      <c r="O11" s="5">
        <v>1.53</v>
      </c>
      <c r="P11" s="44">
        <v>5.0794499999999996</v>
      </c>
      <c r="Q11" s="5">
        <v>3.4649999999999999</v>
      </c>
      <c r="R11" s="44">
        <v>20.318550000000002</v>
      </c>
      <c r="T11" s="417"/>
      <c r="U11" s="417"/>
      <c r="V11" s="417"/>
      <c r="W11" s="417"/>
      <c r="X11" s="417"/>
      <c r="Y11" s="417"/>
      <c r="Z11" s="417"/>
    </row>
    <row r="12" spans="1:26" x14ac:dyDescent="0.3">
      <c r="A12" s="5">
        <v>7</v>
      </c>
      <c r="B12" s="5" t="s">
        <v>102</v>
      </c>
      <c r="C12" s="5">
        <v>0</v>
      </c>
      <c r="D12" s="44">
        <v>0</v>
      </c>
      <c r="E12" s="5">
        <v>0</v>
      </c>
      <c r="F12" s="44">
        <v>0</v>
      </c>
      <c r="G12" s="5">
        <v>0</v>
      </c>
      <c r="H12" s="44">
        <v>0</v>
      </c>
      <c r="I12" s="5">
        <v>0</v>
      </c>
      <c r="J12" s="44">
        <v>0</v>
      </c>
      <c r="K12" s="5">
        <v>0</v>
      </c>
      <c r="L12" s="44">
        <v>0</v>
      </c>
      <c r="M12" s="5">
        <v>1</v>
      </c>
      <c r="N12" s="44">
        <v>0.31</v>
      </c>
      <c r="O12" s="5">
        <v>0</v>
      </c>
      <c r="P12" s="44">
        <v>0</v>
      </c>
      <c r="Q12" s="5">
        <v>1</v>
      </c>
      <c r="R12" s="44">
        <v>0.31</v>
      </c>
    </row>
    <row r="13" spans="1:26" x14ac:dyDescent="0.3">
      <c r="A13" s="5">
        <v>8</v>
      </c>
      <c r="B13" s="5" t="s">
        <v>103</v>
      </c>
      <c r="C13" s="5">
        <v>0</v>
      </c>
      <c r="D13" s="44">
        <v>0</v>
      </c>
      <c r="E13" s="5">
        <v>0</v>
      </c>
      <c r="F13" s="44">
        <v>0</v>
      </c>
      <c r="G13" s="5">
        <v>0</v>
      </c>
      <c r="H13" s="44">
        <v>0</v>
      </c>
      <c r="I13" s="5">
        <v>0</v>
      </c>
      <c r="J13" s="44">
        <v>0</v>
      </c>
      <c r="K13" s="5">
        <v>0</v>
      </c>
      <c r="L13" s="44">
        <v>0</v>
      </c>
      <c r="M13" s="5">
        <v>5</v>
      </c>
      <c r="N13" s="44">
        <v>11.35</v>
      </c>
      <c r="O13" s="5">
        <v>25</v>
      </c>
      <c r="P13" s="44">
        <v>35.54</v>
      </c>
      <c r="Q13" s="5">
        <v>30</v>
      </c>
      <c r="R13" s="44">
        <v>46.89</v>
      </c>
    </row>
    <row r="14" spans="1:26" x14ac:dyDescent="0.3">
      <c r="A14" s="5">
        <v>9</v>
      </c>
      <c r="B14" s="5" t="s">
        <v>104</v>
      </c>
      <c r="C14" s="5">
        <v>0</v>
      </c>
      <c r="D14" s="44">
        <v>0</v>
      </c>
      <c r="E14" s="5">
        <v>0</v>
      </c>
      <c r="F14" s="44">
        <v>0</v>
      </c>
      <c r="G14" s="5">
        <v>0</v>
      </c>
      <c r="H14" s="44">
        <v>0</v>
      </c>
      <c r="I14" s="5">
        <v>0</v>
      </c>
      <c r="J14" s="44">
        <v>0</v>
      </c>
      <c r="K14" s="5">
        <v>2</v>
      </c>
      <c r="L14" s="44">
        <v>12</v>
      </c>
      <c r="M14" s="5">
        <v>50</v>
      </c>
      <c r="N14" s="44">
        <v>150.5</v>
      </c>
      <c r="O14" s="5">
        <v>7</v>
      </c>
      <c r="P14" s="44">
        <v>49.82</v>
      </c>
      <c r="Q14" s="5">
        <v>59</v>
      </c>
      <c r="R14" s="44">
        <v>212.32</v>
      </c>
    </row>
    <row r="15" spans="1:26" x14ac:dyDescent="0.3">
      <c r="A15" s="5">
        <v>10</v>
      </c>
      <c r="B15" s="5" t="s">
        <v>105</v>
      </c>
      <c r="C15" s="5">
        <v>0</v>
      </c>
      <c r="D15" s="44">
        <v>0</v>
      </c>
      <c r="E15" s="5">
        <v>0</v>
      </c>
      <c r="F15" s="44">
        <v>0</v>
      </c>
      <c r="G15" s="5">
        <v>0</v>
      </c>
      <c r="H15" s="44">
        <v>0</v>
      </c>
      <c r="I15" s="5">
        <v>0</v>
      </c>
      <c r="J15" s="44">
        <v>0</v>
      </c>
      <c r="K15" s="5">
        <v>0</v>
      </c>
      <c r="L15" s="44">
        <v>0</v>
      </c>
      <c r="M15" s="5">
        <v>18</v>
      </c>
      <c r="N15" s="44">
        <v>30.94</v>
      </c>
      <c r="O15" s="5">
        <v>0</v>
      </c>
      <c r="P15" s="44">
        <v>0</v>
      </c>
      <c r="Q15" s="5">
        <v>18</v>
      </c>
      <c r="R15" s="44">
        <v>30.94</v>
      </c>
    </row>
    <row r="16" spans="1:26" x14ac:dyDescent="0.3">
      <c r="A16" s="5">
        <v>11</v>
      </c>
      <c r="B16" s="5" t="s">
        <v>106</v>
      </c>
      <c r="C16" s="5">
        <v>0</v>
      </c>
      <c r="D16" s="44">
        <v>0</v>
      </c>
      <c r="E16" s="5">
        <v>0</v>
      </c>
      <c r="F16" s="44">
        <v>0</v>
      </c>
      <c r="G16" s="5">
        <v>0</v>
      </c>
      <c r="H16" s="44">
        <v>0</v>
      </c>
      <c r="I16" s="5">
        <v>0</v>
      </c>
      <c r="J16" s="44">
        <v>0</v>
      </c>
      <c r="K16" s="5">
        <v>0</v>
      </c>
      <c r="L16" s="44">
        <v>0</v>
      </c>
      <c r="M16" s="5">
        <v>76</v>
      </c>
      <c r="N16" s="44">
        <v>285.83999999999997</v>
      </c>
      <c r="O16" s="5">
        <v>147</v>
      </c>
      <c r="P16" s="44">
        <v>587.15</v>
      </c>
      <c r="Q16" s="5">
        <v>223</v>
      </c>
      <c r="R16" s="44">
        <v>872.99</v>
      </c>
    </row>
    <row r="17" spans="1:26" x14ac:dyDescent="0.3">
      <c r="A17" s="5">
        <v>12</v>
      </c>
      <c r="B17" s="5" t="s">
        <v>107</v>
      </c>
      <c r="C17" s="5">
        <v>0</v>
      </c>
      <c r="D17" s="44">
        <v>0</v>
      </c>
      <c r="E17" s="5">
        <v>0</v>
      </c>
      <c r="F17" s="44">
        <v>0</v>
      </c>
      <c r="G17" s="5">
        <v>0</v>
      </c>
      <c r="H17" s="44">
        <v>0</v>
      </c>
      <c r="I17" s="5">
        <v>0</v>
      </c>
      <c r="J17" s="44">
        <v>0</v>
      </c>
      <c r="K17" s="5">
        <v>25</v>
      </c>
      <c r="L17" s="44">
        <v>392.49295000000001</v>
      </c>
      <c r="M17" s="5">
        <v>101.455</v>
      </c>
      <c r="N17" s="44">
        <v>608.20794999999998</v>
      </c>
      <c r="O17" s="5">
        <v>100.47</v>
      </c>
      <c r="P17" s="44">
        <v>333.55054999999999</v>
      </c>
      <c r="Q17" s="5">
        <v>227.535</v>
      </c>
      <c r="R17" s="44">
        <v>1334.25145</v>
      </c>
    </row>
    <row r="18" spans="1:26" x14ac:dyDescent="0.3">
      <c r="A18" s="5">
        <v>13</v>
      </c>
      <c r="B18" s="5" t="s">
        <v>108</v>
      </c>
      <c r="C18" s="5">
        <v>1</v>
      </c>
      <c r="D18" s="44">
        <v>0.11</v>
      </c>
      <c r="E18" s="5">
        <v>0</v>
      </c>
      <c r="F18" s="44">
        <v>0</v>
      </c>
      <c r="G18" s="5">
        <v>0</v>
      </c>
      <c r="H18" s="44">
        <v>0</v>
      </c>
      <c r="I18" s="5">
        <v>0</v>
      </c>
      <c r="J18" s="44">
        <v>0</v>
      </c>
      <c r="K18" s="5">
        <v>2</v>
      </c>
      <c r="L18" s="44">
        <v>45.2</v>
      </c>
      <c r="M18" s="5">
        <v>35</v>
      </c>
      <c r="N18" s="44">
        <v>103.32</v>
      </c>
      <c r="O18" s="5">
        <v>224</v>
      </c>
      <c r="P18" s="44">
        <v>542.98</v>
      </c>
      <c r="Q18" s="5">
        <v>262</v>
      </c>
      <c r="R18" s="44">
        <v>691.61</v>
      </c>
    </row>
    <row r="19" spans="1:26" x14ac:dyDescent="0.3">
      <c r="A19" s="5">
        <v>14</v>
      </c>
      <c r="B19" s="5" t="s">
        <v>109</v>
      </c>
      <c r="C19" s="5">
        <v>0</v>
      </c>
      <c r="D19" s="44">
        <v>0</v>
      </c>
      <c r="E19" s="5">
        <v>0</v>
      </c>
      <c r="F19" s="44">
        <v>0</v>
      </c>
      <c r="G19" s="5">
        <v>0</v>
      </c>
      <c r="H19" s="44">
        <v>0</v>
      </c>
      <c r="I19" s="5">
        <v>0</v>
      </c>
      <c r="J19" s="44">
        <v>0</v>
      </c>
      <c r="K19" s="5">
        <v>2</v>
      </c>
      <c r="L19" s="44">
        <v>0.43</v>
      </c>
      <c r="M19" s="5">
        <v>6</v>
      </c>
      <c r="N19" s="44">
        <v>6.21</v>
      </c>
      <c r="O19" s="5">
        <v>0</v>
      </c>
      <c r="P19" s="44">
        <v>0</v>
      </c>
      <c r="Q19" s="5">
        <v>8</v>
      </c>
      <c r="R19" s="44">
        <v>6.64</v>
      </c>
    </row>
    <row r="20" spans="1:26" x14ac:dyDescent="0.3">
      <c r="A20" s="5">
        <v>15</v>
      </c>
      <c r="B20" s="5" t="s">
        <v>110</v>
      </c>
      <c r="C20" s="5">
        <v>5</v>
      </c>
      <c r="D20" s="44">
        <v>125.28</v>
      </c>
      <c r="E20" s="5">
        <v>15</v>
      </c>
      <c r="F20" s="44">
        <v>560.71</v>
      </c>
      <c r="G20" s="5">
        <v>0</v>
      </c>
      <c r="H20" s="44">
        <v>0</v>
      </c>
      <c r="I20" s="5">
        <v>4</v>
      </c>
      <c r="J20" s="44">
        <v>67.12</v>
      </c>
      <c r="K20" s="5">
        <v>359</v>
      </c>
      <c r="L20" s="44">
        <v>8531.3700000000008</v>
      </c>
      <c r="M20" s="5">
        <v>861</v>
      </c>
      <c r="N20" s="44">
        <v>5911.49</v>
      </c>
      <c r="O20" s="5">
        <v>2511</v>
      </c>
      <c r="P20" s="44">
        <v>17568.12</v>
      </c>
      <c r="Q20" s="5">
        <v>3755</v>
      </c>
      <c r="R20" s="44">
        <v>32764.09</v>
      </c>
    </row>
    <row r="21" spans="1:26" x14ac:dyDescent="0.3">
      <c r="A21" s="5">
        <v>16</v>
      </c>
      <c r="B21" s="5" t="s">
        <v>111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  <c r="O21" s="5">
        <v>11</v>
      </c>
      <c r="P21" s="44">
        <v>9.92</v>
      </c>
      <c r="Q21" s="5">
        <v>11</v>
      </c>
      <c r="R21" s="44">
        <v>9.92</v>
      </c>
    </row>
    <row r="22" spans="1:26" x14ac:dyDescent="0.3">
      <c r="A22" s="5">
        <v>17</v>
      </c>
      <c r="B22" s="5" t="s">
        <v>112</v>
      </c>
      <c r="C22" s="5">
        <v>0</v>
      </c>
      <c r="D22" s="44">
        <v>0</v>
      </c>
      <c r="E22" s="5">
        <v>0</v>
      </c>
      <c r="F22" s="44">
        <v>0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5">
        <v>26</v>
      </c>
      <c r="N22" s="44">
        <v>174.07</v>
      </c>
      <c r="O22" s="5">
        <v>12</v>
      </c>
      <c r="P22" s="44">
        <v>10.09</v>
      </c>
      <c r="Q22" s="5">
        <v>38</v>
      </c>
      <c r="R22" s="44">
        <v>184.16</v>
      </c>
    </row>
    <row r="23" spans="1:26" x14ac:dyDescent="0.3">
      <c r="A23" s="5">
        <v>18</v>
      </c>
      <c r="B23" s="5" t="s">
        <v>113</v>
      </c>
      <c r="C23" s="5">
        <v>0</v>
      </c>
      <c r="D23" s="44">
        <v>0</v>
      </c>
      <c r="E23" s="5">
        <v>0</v>
      </c>
      <c r="F23" s="44">
        <v>0</v>
      </c>
      <c r="G23" s="5">
        <v>0</v>
      </c>
      <c r="H23" s="44">
        <v>0</v>
      </c>
      <c r="I23" s="5">
        <v>0</v>
      </c>
      <c r="J23" s="44">
        <v>0</v>
      </c>
      <c r="K23" s="5">
        <v>3</v>
      </c>
      <c r="L23" s="44">
        <v>50.97</v>
      </c>
      <c r="M23" s="5">
        <v>90</v>
      </c>
      <c r="N23" s="44">
        <v>816.99</v>
      </c>
      <c r="O23" s="5">
        <v>240</v>
      </c>
      <c r="P23" s="44">
        <v>1016.85</v>
      </c>
      <c r="Q23" s="5">
        <v>333</v>
      </c>
      <c r="R23" s="44">
        <v>1884.81</v>
      </c>
    </row>
    <row r="24" spans="1:26" x14ac:dyDescent="0.3">
      <c r="A24" s="5">
        <v>19</v>
      </c>
      <c r="B24" s="5" t="s">
        <v>114</v>
      </c>
      <c r="C24" s="5">
        <v>1</v>
      </c>
      <c r="D24" s="44">
        <v>0.7</v>
      </c>
      <c r="E24" s="5">
        <v>0</v>
      </c>
      <c r="F24" s="44">
        <v>0</v>
      </c>
      <c r="G24" s="5">
        <v>0</v>
      </c>
      <c r="H24" s="44">
        <v>0</v>
      </c>
      <c r="I24" s="5">
        <v>0</v>
      </c>
      <c r="J24" s="44">
        <v>0</v>
      </c>
      <c r="K24" s="5">
        <v>0</v>
      </c>
      <c r="L24" s="44">
        <v>0</v>
      </c>
      <c r="M24" s="5">
        <v>27</v>
      </c>
      <c r="N24" s="44">
        <v>126.2</v>
      </c>
      <c r="O24" s="5">
        <v>0</v>
      </c>
      <c r="P24" s="44">
        <v>0</v>
      </c>
      <c r="Q24" s="5">
        <v>28</v>
      </c>
      <c r="R24" s="44">
        <v>126.9</v>
      </c>
    </row>
    <row r="25" spans="1:26" x14ac:dyDescent="0.3">
      <c r="A25" s="5">
        <v>20</v>
      </c>
      <c r="B25" s="5" t="s">
        <v>115</v>
      </c>
      <c r="C25" s="5">
        <v>0</v>
      </c>
      <c r="D25" s="44">
        <v>0</v>
      </c>
      <c r="E25" s="5">
        <v>0</v>
      </c>
      <c r="F25" s="44">
        <v>0</v>
      </c>
      <c r="G25" s="5">
        <v>0</v>
      </c>
      <c r="H25" s="44">
        <v>0</v>
      </c>
      <c r="I25" s="5">
        <v>0</v>
      </c>
      <c r="J25" s="44">
        <v>0</v>
      </c>
      <c r="K25" s="5">
        <v>0</v>
      </c>
      <c r="L25" s="44">
        <v>0</v>
      </c>
      <c r="M25" s="5">
        <v>22</v>
      </c>
      <c r="N25" s="44">
        <v>81.739999999999995</v>
      </c>
      <c r="O25" s="5">
        <v>9</v>
      </c>
      <c r="P25" s="44">
        <v>33.229999999999997</v>
      </c>
      <c r="Q25" s="5">
        <v>31</v>
      </c>
      <c r="R25" s="44">
        <v>114.97</v>
      </c>
    </row>
    <row r="26" spans="1:26" x14ac:dyDescent="0.3">
      <c r="A26" s="5">
        <v>21</v>
      </c>
      <c r="B26" s="5" t="s">
        <v>116</v>
      </c>
      <c r="C26" s="5">
        <v>0</v>
      </c>
      <c r="D26" s="44">
        <v>0</v>
      </c>
      <c r="E26" s="5">
        <v>0</v>
      </c>
      <c r="F26" s="44">
        <v>0</v>
      </c>
      <c r="G26" s="5">
        <v>0</v>
      </c>
      <c r="H26" s="44">
        <v>0</v>
      </c>
      <c r="I26" s="5">
        <v>0</v>
      </c>
      <c r="J26" s="44">
        <v>0</v>
      </c>
      <c r="K26" s="5">
        <v>33</v>
      </c>
      <c r="L26" s="44">
        <v>364.48</v>
      </c>
      <c r="M26" s="5">
        <v>53</v>
      </c>
      <c r="N26" s="44">
        <v>319.64</v>
      </c>
      <c r="O26" s="5">
        <v>42</v>
      </c>
      <c r="P26" s="44">
        <v>41.6</v>
      </c>
      <c r="Q26" s="5">
        <v>128</v>
      </c>
      <c r="R26" s="44">
        <v>725.72</v>
      </c>
    </row>
    <row r="27" spans="1:26" x14ac:dyDescent="0.3">
      <c r="A27" s="5">
        <v>22</v>
      </c>
      <c r="B27" s="5" t="s">
        <v>117</v>
      </c>
      <c r="C27" s="5">
        <v>1</v>
      </c>
      <c r="D27" s="44">
        <v>1.0900000000000001</v>
      </c>
      <c r="E27" s="5">
        <v>0</v>
      </c>
      <c r="F27" s="44">
        <v>0</v>
      </c>
      <c r="G27" s="5">
        <v>0</v>
      </c>
      <c r="H27" s="44">
        <v>0</v>
      </c>
      <c r="I27" s="5">
        <v>0</v>
      </c>
      <c r="J27" s="44">
        <v>0</v>
      </c>
      <c r="K27" s="5">
        <v>7</v>
      </c>
      <c r="L27" s="44">
        <v>147.88999999999999</v>
      </c>
      <c r="M27" s="5">
        <v>110</v>
      </c>
      <c r="N27" s="44">
        <v>426.55</v>
      </c>
      <c r="O27" s="5">
        <v>412</v>
      </c>
      <c r="P27" s="44">
        <v>817.71</v>
      </c>
      <c r="Q27" s="5">
        <v>530</v>
      </c>
      <c r="R27" s="44">
        <v>1393.24</v>
      </c>
    </row>
    <row r="28" spans="1:26" x14ac:dyDescent="0.3">
      <c r="A28" s="5">
        <v>23</v>
      </c>
      <c r="B28" s="5" t="s">
        <v>118</v>
      </c>
      <c r="C28" s="5">
        <v>0</v>
      </c>
      <c r="D28" s="44">
        <v>0</v>
      </c>
      <c r="E28" s="5">
        <v>3</v>
      </c>
      <c r="F28" s="44">
        <v>99.25</v>
      </c>
      <c r="G28" s="5">
        <v>0</v>
      </c>
      <c r="H28" s="44">
        <v>0</v>
      </c>
      <c r="I28" s="5">
        <v>0</v>
      </c>
      <c r="J28" s="44">
        <v>0</v>
      </c>
      <c r="K28" s="5">
        <v>81</v>
      </c>
      <c r="L28" s="44">
        <v>920.3</v>
      </c>
      <c r="M28" s="5">
        <v>152</v>
      </c>
      <c r="N28" s="44">
        <v>1121.8399999999999</v>
      </c>
      <c r="O28" s="5">
        <v>168</v>
      </c>
      <c r="P28" s="44">
        <v>607.21</v>
      </c>
      <c r="Q28" s="5">
        <v>404</v>
      </c>
      <c r="R28" s="44">
        <v>2748.6</v>
      </c>
      <c r="T28" s="417"/>
      <c r="U28" s="417"/>
      <c r="V28" s="417"/>
      <c r="W28" s="417"/>
      <c r="X28" s="417"/>
      <c r="Y28" s="417"/>
      <c r="Z28" s="417"/>
    </row>
    <row r="29" spans="1:26" x14ac:dyDescent="0.3">
      <c r="A29" s="6" t="s">
        <v>28</v>
      </c>
      <c r="B29" s="6" t="s">
        <v>16</v>
      </c>
      <c r="C29" s="6">
        <f>SUM(C6:C28)</f>
        <v>11</v>
      </c>
      <c r="D29" s="45">
        <f t="shared" ref="D29:R29" si="0">SUM(D6:D28)</f>
        <v>127.69000000000001</v>
      </c>
      <c r="E29" s="6">
        <f t="shared" si="0"/>
        <v>24</v>
      </c>
      <c r="F29" s="45">
        <f t="shared" si="0"/>
        <v>706.95</v>
      </c>
      <c r="G29" s="6">
        <f t="shared" si="0"/>
        <v>0</v>
      </c>
      <c r="H29" s="45">
        <f t="shared" si="0"/>
        <v>0</v>
      </c>
      <c r="I29" s="6">
        <f t="shared" si="0"/>
        <v>4</v>
      </c>
      <c r="J29" s="45">
        <f t="shared" si="0"/>
        <v>67.12</v>
      </c>
      <c r="K29" s="6">
        <f t="shared" si="0"/>
        <v>564</v>
      </c>
      <c r="L29" s="45">
        <f t="shared" si="0"/>
        <v>11440.109999999999</v>
      </c>
      <c r="M29" s="6">
        <f t="shared" si="0"/>
        <v>1927</v>
      </c>
      <c r="N29" s="45">
        <f t="shared" si="0"/>
        <v>11802.249999999998</v>
      </c>
      <c r="O29" s="6">
        <f t="shared" si="0"/>
        <v>4525</v>
      </c>
      <c r="P29" s="45">
        <f t="shared" si="0"/>
        <v>23757.729999999992</v>
      </c>
      <c r="Q29" s="6">
        <f t="shared" si="0"/>
        <v>7055</v>
      </c>
      <c r="R29" s="45">
        <f t="shared" si="0"/>
        <v>47901.85</v>
      </c>
    </row>
  </sheetData>
  <mergeCells count="13">
    <mergeCell ref="A1:R1"/>
    <mergeCell ref="O4:P4"/>
    <mergeCell ref="Q4:R4"/>
    <mergeCell ref="A2:R2"/>
    <mergeCell ref="A3:R3"/>
    <mergeCell ref="A4:A5"/>
    <mergeCell ref="B4:B5"/>
    <mergeCell ref="C4:D4"/>
    <mergeCell ref="E4:F4"/>
    <mergeCell ref="G4:H4"/>
    <mergeCell ref="I4:J4"/>
    <mergeCell ref="K4:L4"/>
    <mergeCell ref="M4:N4"/>
  </mergeCells>
  <pageMargins left="0.53" right="0.25" top="0.75" bottom="0.75" header="0.3" footer="0.3"/>
  <pageSetup paperSize="9"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V31"/>
  <sheetViews>
    <sheetView workbookViewId="0">
      <selection sqref="A1:V1"/>
    </sheetView>
  </sheetViews>
  <sheetFormatPr defaultRowHeight="14.4" x14ac:dyDescent="0.3"/>
  <cols>
    <col min="1" max="1" width="7.33203125" bestFit="1" customWidth="1"/>
    <col min="2" max="2" width="6.6640625" bestFit="1" customWidth="1"/>
    <col min="3" max="3" width="4.109375" bestFit="1" customWidth="1"/>
    <col min="4" max="4" width="25.6640625" style="46" customWidth="1"/>
    <col min="5" max="5" width="4.109375" bestFit="1" customWidth="1"/>
    <col min="6" max="6" width="12.44140625" style="46" customWidth="1"/>
    <col min="7" max="7" width="4.109375" bestFit="1" customWidth="1"/>
    <col min="8" max="8" width="5.5546875" style="46" bestFit="1" customWidth="1"/>
    <col min="9" max="9" width="4.109375" bestFit="1" customWidth="1"/>
    <col min="10" max="10" width="16.109375" style="46" customWidth="1"/>
    <col min="11" max="11" width="4.109375" bestFit="1" customWidth="1"/>
    <col min="12" max="12" width="5.5546875" style="46" bestFit="1" customWidth="1"/>
    <col min="13" max="13" width="4.109375" bestFit="1" customWidth="1"/>
    <col min="14" max="14" width="5.109375" style="46" bestFit="1" customWidth="1"/>
    <col min="15" max="15" width="4.109375" bestFit="1" customWidth="1"/>
    <col min="16" max="16" width="6.5546875" style="46" bestFit="1" customWidth="1"/>
    <col min="17" max="17" width="4.109375" bestFit="1" customWidth="1"/>
    <col min="18" max="18" width="5.109375" style="46" bestFit="1" customWidth="1"/>
    <col min="19" max="19" width="4.109375" bestFit="1" customWidth="1"/>
    <col min="20" max="20" width="6.5546875" style="46" bestFit="1" customWidth="1"/>
    <col min="21" max="21" width="4.109375" bestFit="1" customWidth="1"/>
    <col min="22" max="22" width="11" style="46" customWidth="1"/>
  </cols>
  <sheetData>
    <row r="1" spans="1:22" s="133" customFormat="1" ht="21.75" customHeight="1" x14ac:dyDescent="0.45">
      <c r="A1" s="641">
        <v>41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2" ht="81" customHeight="1" x14ac:dyDescent="0.5">
      <c r="A2" s="543" t="s">
        <v>737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5"/>
    </row>
    <row r="3" spans="1:22" ht="26.25" customHeight="1" x14ac:dyDescent="0.5">
      <c r="A3" s="546" t="s">
        <v>33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8"/>
    </row>
    <row r="4" spans="1:22" x14ac:dyDescent="0.3">
      <c r="A4" s="633" t="s">
        <v>0</v>
      </c>
      <c r="B4" s="633" t="s">
        <v>1</v>
      </c>
      <c r="C4" s="629" t="s">
        <v>425</v>
      </c>
      <c r="D4" s="630"/>
      <c r="E4" s="629" t="s">
        <v>426</v>
      </c>
      <c r="F4" s="630"/>
      <c r="G4" s="629" t="s">
        <v>427</v>
      </c>
      <c r="H4" s="630"/>
      <c r="I4" s="629" t="s">
        <v>428</v>
      </c>
      <c r="J4" s="630"/>
      <c r="K4" s="629" t="s">
        <v>429</v>
      </c>
      <c r="L4" s="630"/>
      <c r="M4" s="629" t="s">
        <v>434</v>
      </c>
      <c r="N4" s="630"/>
      <c r="O4" s="629" t="s">
        <v>430</v>
      </c>
      <c r="P4" s="630"/>
      <c r="Q4" s="629" t="s">
        <v>431</v>
      </c>
      <c r="R4" s="630"/>
      <c r="S4" s="629" t="s">
        <v>432</v>
      </c>
      <c r="T4" s="630"/>
      <c r="U4" s="731" t="s">
        <v>433</v>
      </c>
      <c r="V4" s="732"/>
    </row>
    <row r="5" spans="1:22" s="37" customFormat="1" x14ac:dyDescent="0.3">
      <c r="A5" s="620"/>
      <c r="B5" s="620"/>
      <c r="C5" s="1" t="s">
        <v>180</v>
      </c>
      <c r="D5" s="43" t="s">
        <v>209</v>
      </c>
      <c r="E5" s="1" t="s">
        <v>180</v>
      </c>
      <c r="F5" s="43" t="s">
        <v>209</v>
      </c>
      <c r="G5" s="1" t="s">
        <v>180</v>
      </c>
      <c r="H5" s="43" t="s">
        <v>209</v>
      </c>
      <c r="I5" s="1" t="s">
        <v>180</v>
      </c>
      <c r="J5" s="43" t="s">
        <v>209</v>
      </c>
      <c r="K5" s="1" t="s">
        <v>180</v>
      </c>
      <c r="L5" s="43" t="s">
        <v>209</v>
      </c>
      <c r="M5" s="1" t="s">
        <v>180</v>
      </c>
      <c r="N5" s="43" t="s">
        <v>209</v>
      </c>
      <c r="O5" s="1" t="s">
        <v>180</v>
      </c>
      <c r="P5" s="43" t="s">
        <v>209</v>
      </c>
      <c r="Q5" s="1" t="s">
        <v>180</v>
      </c>
      <c r="R5" s="43" t="s">
        <v>209</v>
      </c>
      <c r="S5" s="1" t="s">
        <v>180</v>
      </c>
      <c r="T5" s="43" t="s">
        <v>209</v>
      </c>
      <c r="U5" s="52" t="s">
        <v>180</v>
      </c>
      <c r="V5" s="80" t="s">
        <v>209</v>
      </c>
    </row>
    <row r="6" spans="1:22" x14ac:dyDescent="0.3">
      <c r="A6" s="2">
        <v>1</v>
      </c>
      <c r="B6" s="2" t="s">
        <v>3</v>
      </c>
      <c r="C6" s="2">
        <v>0</v>
      </c>
      <c r="D6" s="53">
        <v>0</v>
      </c>
      <c r="E6" s="2">
        <v>0</v>
      </c>
      <c r="F6" s="53">
        <v>0</v>
      </c>
      <c r="G6" s="2">
        <v>0</v>
      </c>
      <c r="H6" s="53">
        <v>0</v>
      </c>
      <c r="I6" s="2">
        <v>0</v>
      </c>
      <c r="J6" s="53">
        <v>0</v>
      </c>
      <c r="K6" s="2">
        <v>0</v>
      </c>
      <c r="L6" s="53">
        <v>0</v>
      </c>
      <c r="M6" s="2">
        <v>0</v>
      </c>
      <c r="N6" s="53">
        <v>0</v>
      </c>
      <c r="O6" s="2">
        <v>0</v>
      </c>
      <c r="P6" s="53">
        <v>0</v>
      </c>
      <c r="Q6" s="2">
        <v>0</v>
      </c>
      <c r="R6" s="53">
        <v>0</v>
      </c>
      <c r="S6" s="2">
        <v>0</v>
      </c>
      <c r="T6" s="55">
        <v>0</v>
      </c>
      <c r="U6" s="12">
        <f>C6+E6+G6+I6+K6+M6+O6+Q6+S6</f>
        <v>0</v>
      </c>
      <c r="V6" s="57">
        <f>D6+F6+H6+J6+L6+N6+P6+R6+T6</f>
        <v>0</v>
      </c>
    </row>
    <row r="7" spans="1:22" x14ac:dyDescent="0.3">
      <c r="A7" s="2">
        <v>2</v>
      </c>
      <c r="B7" s="2" t="s">
        <v>4</v>
      </c>
      <c r="C7" s="2">
        <v>0</v>
      </c>
      <c r="D7" s="53">
        <v>0</v>
      </c>
      <c r="E7" s="2">
        <v>0</v>
      </c>
      <c r="F7" s="53">
        <v>0</v>
      </c>
      <c r="G7" s="2">
        <v>8</v>
      </c>
      <c r="H7" s="53">
        <v>32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3">
        <v>0</v>
      </c>
      <c r="O7" s="2">
        <v>0</v>
      </c>
      <c r="P7" s="53">
        <v>0</v>
      </c>
      <c r="Q7" s="2">
        <v>0</v>
      </c>
      <c r="R7" s="53">
        <v>0</v>
      </c>
      <c r="S7" s="2">
        <v>0</v>
      </c>
      <c r="T7" s="55">
        <v>0</v>
      </c>
      <c r="U7" s="12">
        <f t="shared" ref="U7:U31" si="0">C7+E7+G7+I7+K7+M7+O7+Q7+S7</f>
        <v>8</v>
      </c>
      <c r="V7" s="57">
        <f t="shared" ref="V7:V31" si="1">D7+F7+H7+J7+L7+N7+P7+R7+T7</f>
        <v>32</v>
      </c>
    </row>
    <row r="8" spans="1:22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3">
        <v>0</v>
      </c>
      <c r="O8" s="2">
        <v>0</v>
      </c>
      <c r="P8" s="53">
        <v>0</v>
      </c>
      <c r="Q8" s="2">
        <v>0</v>
      </c>
      <c r="R8" s="53">
        <v>0</v>
      </c>
      <c r="S8" s="2">
        <v>0</v>
      </c>
      <c r="T8" s="55">
        <v>0</v>
      </c>
      <c r="U8" s="12">
        <f t="shared" si="0"/>
        <v>0</v>
      </c>
      <c r="V8" s="57">
        <f t="shared" si="1"/>
        <v>0</v>
      </c>
    </row>
    <row r="9" spans="1:22" x14ac:dyDescent="0.3">
      <c r="A9" s="2">
        <v>4</v>
      </c>
      <c r="B9" s="2" t="s">
        <v>6</v>
      </c>
      <c r="C9" s="2">
        <v>18</v>
      </c>
      <c r="D9" s="53">
        <v>20.03</v>
      </c>
      <c r="E9" s="2">
        <v>0</v>
      </c>
      <c r="F9" s="53">
        <v>0</v>
      </c>
      <c r="G9" s="2">
        <v>4</v>
      </c>
      <c r="H9" s="53">
        <v>30.22</v>
      </c>
      <c r="I9" s="2">
        <v>1</v>
      </c>
      <c r="J9" s="53">
        <v>17.510000000000002</v>
      </c>
      <c r="K9" s="2">
        <v>6</v>
      </c>
      <c r="L9" s="53">
        <v>34.74</v>
      </c>
      <c r="M9" s="2">
        <v>1</v>
      </c>
      <c r="N9" s="53">
        <v>2.14</v>
      </c>
      <c r="O9" s="2">
        <v>0</v>
      </c>
      <c r="P9" s="53">
        <v>0</v>
      </c>
      <c r="Q9" s="2">
        <v>0</v>
      </c>
      <c r="R9" s="53">
        <v>0</v>
      </c>
      <c r="S9" s="2">
        <v>107</v>
      </c>
      <c r="T9" s="55">
        <v>897.89</v>
      </c>
      <c r="U9" s="12">
        <f t="shared" si="0"/>
        <v>137</v>
      </c>
      <c r="V9" s="57">
        <f t="shared" si="1"/>
        <v>1002.53</v>
      </c>
    </row>
    <row r="10" spans="1:22" x14ac:dyDescent="0.3">
      <c r="A10" s="2">
        <v>5</v>
      </c>
      <c r="B10" s="2" t="s">
        <v>7</v>
      </c>
      <c r="C10" s="2">
        <v>1</v>
      </c>
      <c r="D10" s="53">
        <v>0.87</v>
      </c>
      <c r="E10" s="2">
        <v>0</v>
      </c>
      <c r="F10" s="53">
        <v>0</v>
      </c>
      <c r="G10" s="2">
        <v>2</v>
      </c>
      <c r="H10" s="53">
        <v>8.81</v>
      </c>
      <c r="I10" s="2">
        <v>1</v>
      </c>
      <c r="J10" s="53">
        <v>3.36</v>
      </c>
      <c r="K10" s="2">
        <v>1</v>
      </c>
      <c r="L10" s="53">
        <v>0.87</v>
      </c>
      <c r="M10" s="2">
        <v>0</v>
      </c>
      <c r="N10" s="53">
        <v>0</v>
      </c>
      <c r="O10" s="2">
        <v>0</v>
      </c>
      <c r="P10" s="53">
        <v>0</v>
      </c>
      <c r="Q10" s="2">
        <v>0</v>
      </c>
      <c r="R10" s="53">
        <v>0</v>
      </c>
      <c r="S10" s="2">
        <v>0</v>
      </c>
      <c r="T10" s="55">
        <v>0</v>
      </c>
      <c r="U10" s="12">
        <f t="shared" si="0"/>
        <v>5</v>
      </c>
      <c r="V10" s="57">
        <f t="shared" si="1"/>
        <v>13.909999999999998</v>
      </c>
    </row>
    <row r="11" spans="1:22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0</v>
      </c>
      <c r="H11" s="53">
        <v>0</v>
      </c>
      <c r="I11" s="2">
        <v>0</v>
      </c>
      <c r="J11" s="53">
        <v>0</v>
      </c>
      <c r="K11" s="2">
        <v>0</v>
      </c>
      <c r="L11" s="53">
        <v>0</v>
      </c>
      <c r="M11" s="2">
        <v>0</v>
      </c>
      <c r="N11" s="53">
        <v>0</v>
      </c>
      <c r="O11" s="2">
        <v>0</v>
      </c>
      <c r="P11" s="53">
        <v>0</v>
      </c>
      <c r="Q11" s="2">
        <v>0</v>
      </c>
      <c r="R11" s="53">
        <v>0</v>
      </c>
      <c r="S11" s="2">
        <v>2</v>
      </c>
      <c r="T11" s="55">
        <v>5.68</v>
      </c>
      <c r="U11" s="12">
        <f t="shared" si="0"/>
        <v>2</v>
      </c>
      <c r="V11" s="57">
        <f t="shared" si="1"/>
        <v>5.68</v>
      </c>
    </row>
    <row r="12" spans="1:22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v>0</v>
      </c>
      <c r="N12" s="53">
        <v>0</v>
      </c>
      <c r="O12" s="2">
        <v>0</v>
      </c>
      <c r="P12" s="53">
        <v>0</v>
      </c>
      <c r="Q12" s="2">
        <v>0</v>
      </c>
      <c r="R12" s="53">
        <v>0</v>
      </c>
      <c r="S12" s="2">
        <v>0</v>
      </c>
      <c r="T12" s="55">
        <v>0</v>
      </c>
      <c r="U12" s="12">
        <f t="shared" si="0"/>
        <v>0</v>
      </c>
      <c r="V12" s="57">
        <f t="shared" si="1"/>
        <v>0</v>
      </c>
    </row>
    <row r="13" spans="1:22" x14ac:dyDescent="0.3">
      <c r="A13" s="2">
        <v>8</v>
      </c>
      <c r="B13" s="2" t="s">
        <v>10</v>
      </c>
      <c r="C13" s="2">
        <v>19</v>
      </c>
      <c r="D13" s="53">
        <v>24</v>
      </c>
      <c r="E13" s="2">
        <v>0</v>
      </c>
      <c r="F13" s="53">
        <v>0</v>
      </c>
      <c r="G13" s="2">
        <v>0</v>
      </c>
      <c r="H13" s="53">
        <v>0</v>
      </c>
      <c r="I13" s="2">
        <v>0</v>
      </c>
      <c r="J13" s="53">
        <v>0</v>
      </c>
      <c r="K13" s="2">
        <v>0</v>
      </c>
      <c r="L13" s="53">
        <v>0</v>
      </c>
      <c r="M13" s="2">
        <v>0</v>
      </c>
      <c r="N13" s="53">
        <v>0</v>
      </c>
      <c r="O13" s="2">
        <v>0</v>
      </c>
      <c r="P13" s="53">
        <v>0</v>
      </c>
      <c r="Q13" s="2">
        <v>0</v>
      </c>
      <c r="R13" s="53">
        <v>0</v>
      </c>
      <c r="S13" s="2">
        <v>0</v>
      </c>
      <c r="T13" s="55">
        <v>0</v>
      </c>
      <c r="U13" s="12">
        <f t="shared" si="0"/>
        <v>19</v>
      </c>
      <c r="V13" s="57">
        <f t="shared" si="1"/>
        <v>24</v>
      </c>
    </row>
    <row r="14" spans="1:22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3">
        <v>0</v>
      </c>
      <c r="O14" s="2">
        <v>0</v>
      </c>
      <c r="P14" s="53">
        <v>0</v>
      </c>
      <c r="Q14" s="2">
        <v>0</v>
      </c>
      <c r="R14" s="53">
        <v>0</v>
      </c>
      <c r="S14" s="2">
        <v>0</v>
      </c>
      <c r="T14" s="55">
        <v>0</v>
      </c>
      <c r="U14" s="12">
        <f t="shared" si="0"/>
        <v>0</v>
      </c>
      <c r="V14" s="57">
        <f t="shared" si="1"/>
        <v>0</v>
      </c>
    </row>
    <row r="15" spans="1:22" x14ac:dyDescent="0.3">
      <c r="A15" s="2">
        <v>10</v>
      </c>
      <c r="B15" s="2" t="s">
        <v>12</v>
      </c>
      <c r="C15" s="2">
        <v>41</v>
      </c>
      <c r="D15" s="53">
        <v>42.63</v>
      </c>
      <c r="E15" s="2">
        <v>0</v>
      </c>
      <c r="F15" s="53">
        <v>0</v>
      </c>
      <c r="G15" s="2">
        <v>19</v>
      </c>
      <c r="H15" s="53">
        <v>14.14</v>
      </c>
      <c r="I15" s="2">
        <v>29</v>
      </c>
      <c r="J15" s="53">
        <v>117.44</v>
      </c>
      <c r="K15" s="2">
        <v>3</v>
      </c>
      <c r="L15" s="53">
        <v>7.72</v>
      </c>
      <c r="M15" s="2">
        <v>0</v>
      </c>
      <c r="N15" s="53">
        <v>0</v>
      </c>
      <c r="O15" s="2">
        <v>1</v>
      </c>
      <c r="P15" s="53">
        <v>3.07</v>
      </c>
      <c r="Q15" s="2">
        <v>0</v>
      </c>
      <c r="R15" s="53">
        <v>0</v>
      </c>
      <c r="S15" s="2">
        <v>0</v>
      </c>
      <c r="T15" s="55">
        <v>0</v>
      </c>
      <c r="U15" s="12">
        <f t="shared" si="0"/>
        <v>93</v>
      </c>
      <c r="V15" s="57">
        <f t="shared" si="1"/>
        <v>185</v>
      </c>
    </row>
    <row r="16" spans="1:22" x14ac:dyDescent="0.3">
      <c r="A16" s="2">
        <v>11</v>
      </c>
      <c r="B16" s="2" t="s">
        <v>13</v>
      </c>
      <c r="C16" s="2">
        <v>3</v>
      </c>
      <c r="D16" s="53">
        <v>9.02</v>
      </c>
      <c r="E16" s="2">
        <v>0</v>
      </c>
      <c r="F16" s="53">
        <v>0</v>
      </c>
      <c r="G16" s="2">
        <v>0</v>
      </c>
      <c r="H16" s="53">
        <v>0</v>
      </c>
      <c r="I16" s="2">
        <v>3</v>
      </c>
      <c r="J16" s="53">
        <v>12.06</v>
      </c>
      <c r="K16" s="2">
        <v>0</v>
      </c>
      <c r="L16" s="53">
        <v>0</v>
      </c>
      <c r="M16" s="2">
        <v>2</v>
      </c>
      <c r="N16" s="53">
        <v>7.26</v>
      </c>
      <c r="O16" s="2">
        <v>0</v>
      </c>
      <c r="P16" s="53">
        <v>0</v>
      </c>
      <c r="Q16" s="2">
        <v>0</v>
      </c>
      <c r="R16" s="53">
        <v>0</v>
      </c>
      <c r="S16" s="2">
        <v>0</v>
      </c>
      <c r="T16" s="55">
        <v>0</v>
      </c>
      <c r="U16" s="12">
        <f t="shared" si="0"/>
        <v>8</v>
      </c>
      <c r="V16" s="57">
        <f t="shared" si="1"/>
        <v>28.339999999999996</v>
      </c>
    </row>
    <row r="17" spans="1:22" x14ac:dyDescent="0.3">
      <c r="A17" s="2">
        <v>12</v>
      </c>
      <c r="B17" s="2" t="s">
        <v>14</v>
      </c>
      <c r="C17" s="2">
        <v>0</v>
      </c>
      <c r="D17" s="53">
        <v>0</v>
      </c>
      <c r="E17" s="2">
        <v>0</v>
      </c>
      <c r="F17" s="53">
        <v>0</v>
      </c>
      <c r="G17" s="2">
        <v>3</v>
      </c>
      <c r="H17" s="53">
        <v>1.83</v>
      </c>
      <c r="I17" s="2">
        <v>0</v>
      </c>
      <c r="J17" s="53">
        <v>0</v>
      </c>
      <c r="K17" s="2">
        <v>0</v>
      </c>
      <c r="L17" s="53">
        <v>0</v>
      </c>
      <c r="M17" s="2">
        <v>0</v>
      </c>
      <c r="N17" s="53">
        <v>0</v>
      </c>
      <c r="O17" s="2">
        <v>0</v>
      </c>
      <c r="P17" s="53">
        <v>0</v>
      </c>
      <c r="Q17" s="2">
        <v>0</v>
      </c>
      <c r="R17" s="53">
        <v>0</v>
      </c>
      <c r="S17" s="2">
        <v>7</v>
      </c>
      <c r="T17" s="55">
        <v>5.32</v>
      </c>
      <c r="U17" s="12">
        <f t="shared" si="0"/>
        <v>10</v>
      </c>
      <c r="V17" s="57">
        <f t="shared" si="1"/>
        <v>7.15</v>
      </c>
    </row>
    <row r="18" spans="1:22" s="17" customFormat="1" x14ac:dyDescent="0.3">
      <c r="A18" s="3" t="s">
        <v>15</v>
      </c>
      <c r="B18" s="3" t="s">
        <v>16</v>
      </c>
      <c r="C18" s="3">
        <f t="shared" ref="C18:T18" si="2">SUM(C6:C17)</f>
        <v>82</v>
      </c>
      <c r="D18" s="54">
        <f t="shared" si="2"/>
        <v>96.55</v>
      </c>
      <c r="E18" s="3">
        <f t="shared" si="2"/>
        <v>0</v>
      </c>
      <c r="F18" s="54">
        <f t="shared" si="2"/>
        <v>0</v>
      </c>
      <c r="G18" s="3">
        <f t="shared" si="2"/>
        <v>36</v>
      </c>
      <c r="H18" s="54">
        <f t="shared" si="2"/>
        <v>87</v>
      </c>
      <c r="I18" s="3">
        <f t="shared" si="2"/>
        <v>34</v>
      </c>
      <c r="J18" s="54">
        <f t="shared" si="2"/>
        <v>150.37</v>
      </c>
      <c r="K18" s="3">
        <f t="shared" si="2"/>
        <v>10</v>
      </c>
      <c r="L18" s="54">
        <f t="shared" si="2"/>
        <v>43.33</v>
      </c>
      <c r="M18" s="3">
        <f t="shared" si="2"/>
        <v>3</v>
      </c>
      <c r="N18" s="54">
        <f t="shared" si="2"/>
        <v>9.4</v>
      </c>
      <c r="O18" s="3">
        <f t="shared" si="2"/>
        <v>1</v>
      </c>
      <c r="P18" s="54">
        <f t="shared" si="2"/>
        <v>3.07</v>
      </c>
      <c r="Q18" s="3">
        <f t="shared" si="2"/>
        <v>0</v>
      </c>
      <c r="R18" s="54">
        <f t="shared" si="2"/>
        <v>0</v>
      </c>
      <c r="S18" s="3">
        <f t="shared" si="2"/>
        <v>116</v>
      </c>
      <c r="T18" s="56">
        <f t="shared" si="2"/>
        <v>908.89</v>
      </c>
      <c r="U18" s="13">
        <f t="shared" si="0"/>
        <v>282</v>
      </c>
      <c r="V18" s="58">
        <f t="shared" si="1"/>
        <v>1298.6099999999999</v>
      </c>
    </row>
    <row r="19" spans="1:22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3">
        <v>0</v>
      </c>
      <c r="O19" s="2">
        <v>0</v>
      </c>
      <c r="P19" s="53">
        <v>0</v>
      </c>
      <c r="Q19" s="2">
        <v>0</v>
      </c>
      <c r="R19" s="53">
        <v>0</v>
      </c>
      <c r="S19" s="2">
        <v>0</v>
      </c>
      <c r="T19" s="55">
        <v>0</v>
      </c>
      <c r="U19" s="12">
        <f t="shared" si="0"/>
        <v>0</v>
      </c>
      <c r="V19" s="57">
        <f t="shared" si="1"/>
        <v>0</v>
      </c>
    </row>
    <row r="20" spans="1:22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2">
        <v>0</v>
      </c>
      <c r="P20" s="53">
        <v>0</v>
      </c>
      <c r="Q20" s="2">
        <v>0</v>
      </c>
      <c r="R20" s="53">
        <v>0</v>
      </c>
      <c r="S20" s="2">
        <v>0</v>
      </c>
      <c r="T20" s="55">
        <v>0</v>
      </c>
      <c r="U20" s="12">
        <f t="shared" si="0"/>
        <v>0</v>
      </c>
      <c r="V20" s="57">
        <f t="shared" si="1"/>
        <v>0</v>
      </c>
    </row>
    <row r="21" spans="1:22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5</v>
      </c>
      <c r="J21" s="53">
        <v>7.99</v>
      </c>
      <c r="K21" s="2">
        <v>0</v>
      </c>
      <c r="L21" s="53">
        <v>0</v>
      </c>
      <c r="M21" s="2">
        <v>0</v>
      </c>
      <c r="N21" s="53">
        <v>0</v>
      </c>
      <c r="O21" s="2">
        <v>0</v>
      </c>
      <c r="P21" s="53">
        <v>0</v>
      </c>
      <c r="Q21" s="2">
        <v>0</v>
      </c>
      <c r="R21" s="53">
        <v>0</v>
      </c>
      <c r="S21" s="2">
        <v>2</v>
      </c>
      <c r="T21" s="55">
        <v>2.4900000000000002</v>
      </c>
      <c r="U21" s="12">
        <f t="shared" si="0"/>
        <v>7</v>
      </c>
      <c r="V21" s="57">
        <f t="shared" si="1"/>
        <v>10.48</v>
      </c>
    </row>
    <row r="22" spans="1:22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v>0</v>
      </c>
      <c r="N22" s="53">
        <v>0</v>
      </c>
      <c r="O22" s="2">
        <v>0</v>
      </c>
      <c r="P22" s="53">
        <v>0</v>
      </c>
      <c r="Q22" s="2">
        <v>0</v>
      </c>
      <c r="R22" s="53">
        <v>0</v>
      </c>
      <c r="S22" s="2">
        <v>0</v>
      </c>
      <c r="T22" s="55">
        <v>0</v>
      </c>
      <c r="U22" s="12">
        <f t="shared" si="0"/>
        <v>0</v>
      </c>
      <c r="V22" s="57">
        <f t="shared" si="1"/>
        <v>0</v>
      </c>
    </row>
    <row r="23" spans="1:22" x14ac:dyDescent="0.3">
      <c r="A23" s="2">
        <v>5</v>
      </c>
      <c r="B23" s="2" t="s">
        <v>20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3">
        <v>0</v>
      </c>
      <c r="I23" s="2">
        <v>0</v>
      </c>
      <c r="J23" s="53">
        <v>0</v>
      </c>
      <c r="K23" s="2">
        <v>0</v>
      </c>
      <c r="L23" s="53">
        <v>0</v>
      </c>
      <c r="M23" s="2">
        <v>0</v>
      </c>
      <c r="N23" s="53">
        <v>0</v>
      </c>
      <c r="O23" s="2">
        <v>0</v>
      </c>
      <c r="P23" s="53">
        <v>0</v>
      </c>
      <c r="Q23" s="2">
        <v>0</v>
      </c>
      <c r="R23" s="53">
        <v>0</v>
      </c>
      <c r="S23" s="2">
        <v>1</v>
      </c>
      <c r="T23" s="55">
        <v>1.86</v>
      </c>
      <c r="U23" s="12">
        <f t="shared" si="0"/>
        <v>1</v>
      </c>
      <c r="V23" s="57">
        <f t="shared" si="1"/>
        <v>1.86</v>
      </c>
    </row>
    <row r="24" spans="1:22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3">
        <v>0</v>
      </c>
      <c r="O24" s="2">
        <v>0</v>
      </c>
      <c r="P24" s="53">
        <v>0</v>
      </c>
      <c r="Q24" s="2">
        <v>0</v>
      </c>
      <c r="R24" s="53">
        <v>0</v>
      </c>
      <c r="S24" s="2">
        <v>0</v>
      </c>
      <c r="T24" s="55">
        <v>0</v>
      </c>
      <c r="U24" s="12">
        <f t="shared" si="0"/>
        <v>0</v>
      </c>
      <c r="V24" s="57">
        <f t="shared" si="1"/>
        <v>0</v>
      </c>
    </row>
    <row r="25" spans="1:22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v>0</v>
      </c>
      <c r="N25" s="53">
        <v>0</v>
      </c>
      <c r="O25" s="2">
        <v>0</v>
      </c>
      <c r="P25" s="53">
        <v>0</v>
      </c>
      <c r="Q25" s="2">
        <v>0</v>
      </c>
      <c r="R25" s="53">
        <v>0</v>
      </c>
      <c r="S25" s="2">
        <v>0</v>
      </c>
      <c r="T25" s="55">
        <v>0</v>
      </c>
      <c r="U25" s="12">
        <f t="shared" si="0"/>
        <v>0</v>
      </c>
      <c r="V25" s="57">
        <f t="shared" si="1"/>
        <v>0</v>
      </c>
    </row>
    <row r="26" spans="1:22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3">
        <v>0</v>
      </c>
      <c r="O26" s="2">
        <v>0</v>
      </c>
      <c r="P26" s="53">
        <v>0</v>
      </c>
      <c r="Q26" s="2">
        <v>0</v>
      </c>
      <c r="R26" s="53">
        <v>0</v>
      </c>
      <c r="S26" s="2">
        <v>0</v>
      </c>
      <c r="T26" s="55">
        <v>0</v>
      </c>
      <c r="U26" s="12">
        <f t="shared" si="0"/>
        <v>0</v>
      </c>
      <c r="V26" s="57">
        <f t="shared" si="1"/>
        <v>0</v>
      </c>
    </row>
    <row r="27" spans="1:22" s="17" customFormat="1" x14ac:dyDescent="0.3">
      <c r="A27" s="3" t="s">
        <v>24</v>
      </c>
      <c r="B27" s="3" t="s">
        <v>16</v>
      </c>
      <c r="C27" s="3">
        <f t="shared" ref="C27:T27" si="3">SUM(C19:C26)</f>
        <v>0</v>
      </c>
      <c r="D27" s="54">
        <f t="shared" si="3"/>
        <v>0</v>
      </c>
      <c r="E27" s="3">
        <f t="shared" si="3"/>
        <v>0</v>
      </c>
      <c r="F27" s="54">
        <f t="shared" si="3"/>
        <v>0</v>
      </c>
      <c r="G27" s="3">
        <f t="shared" si="3"/>
        <v>0</v>
      </c>
      <c r="H27" s="54">
        <f t="shared" si="3"/>
        <v>0</v>
      </c>
      <c r="I27" s="3">
        <f t="shared" si="3"/>
        <v>5</v>
      </c>
      <c r="J27" s="54">
        <f t="shared" si="3"/>
        <v>7.99</v>
      </c>
      <c r="K27" s="3">
        <f t="shared" si="3"/>
        <v>0</v>
      </c>
      <c r="L27" s="54">
        <f t="shared" si="3"/>
        <v>0</v>
      </c>
      <c r="M27" s="3">
        <f t="shared" si="3"/>
        <v>0</v>
      </c>
      <c r="N27" s="54">
        <f t="shared" si="3"/>
        <v>0</v>
      </c>
      <c r="O27" s="3">
        <f t="shared" si="3"/>
        <v>0</v>
      </c>
      <c r="P27" s="54">
        <f t="shared" si="3"/>
        <v>0</v>
      </c>
      <c r="Q27" s="3">
        <f t="shared" si="3"/>
        <v>0</v>
      </c>
      <c r="R27" s="54">
        <f t="shared" si="3"/>
        <v>0</v>
      </c>
      <c r="S27" s="3">
        <f t="shared" si="3"/>
        <v>3</v>
      </c>
      <c r="T27" s="56">
        <f t="shared" si="3"/>
        <v>4.3500000000000005</v>
      </c>
      <c r="U27" s="13">
        <f t="shared" si="0"/>
        <v>8</v>
      </c>
      <c r="V27" s="58">
        <f t="shared" si="1"/>
        <v>12.34</v>
      </c>
    </row>
    <row r="28" spans="1:22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53">
        <v>0</v>
      </c>
      <c r="O28" s="2">
        <v>0</v>
      </c>
      <c r="P28" s="53">
        <v>0</v>
      </c>
      <c r="Q28" s="2">
        <v>0</v>
      </c>
      <c r="R28" s="53">
        <v>0</v>
      </c>
      <c r="S28" s="2">
        <v>0</v>
      </c>
      <c r="T28" s="55">
        <v>0</v>
      </c>
      <c r="U28" s="12">
        <f t="shared" si="0"/>
        <v>0</v>
      </c>
      <c r="V28" s="57">
        <f t="shared" si="1"/>
        <v>0</v>
      </c>
    </row>
    <row r="29" spans="1:22" s="17" customFormat="1" x14ac:dyDescent="0.3">
      <c r="A29" s="3" t="s">
        <v>26</v>
      </c>
      <c r="B29" s="3" t="s">
        <v>16</v>
      </c>
      <c r="C29" s="3">
        <v>0</v>
      </c>
      <c r="D29" s="54">
        <v>0</v>
      </c>
      <c r="E29" s="3">
        <v>0</v>
      </c>
      <c r="F29" s="54">
        <v>0</v>
      </c>
      <c r="G29" s="3">
        <v>0</v>
      </c>
      <c r="H29" s="54">
        <v>0</v>
      </c>
      <c r="I29" s="3">
        <v>0</v>
      </c>
      <c r="J29" s="54">
        <v>0</v>
      </c>
      <c r="K29" s="3">
        <v>0</v>
      </c>
      <c r="L29" s="54">
        <v>0</v>
      </c>
      <c r="M29" s="3">
        <v>0</v>
      </c>
      <c r="N29" s="54">
        <v>0</v>
      </c>
      <c r="O29" s="3">
        <v>0</v>
      </c>
      <c r="P29" s="54">
        <v>0</v>
      </c>
      <c r="Q29" s="3">
        <v>0</v>
      </c>
      <c r="R29" s="54">
        <v>0</v>
      </c>
      <c r="S29" s="3">
        <v>0</v>
      </c>
      <c r="T29" s="56">
        <v>0</v>
      </c>
      <c r="U29" s="13">
        <f t="shared" si="0"/>
        <v>0</v>
      </c>
      <c r="V29" s="58">
        <f t="shared" si="1"/>
        <v>0</v>
      </c>
    </row>
    <row r="30" spans="1:22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  <c r="O30" s="2">
        <v>0</v>
      </c>
      <c r="P30" s="53">
        <v>0</v>
      </c>
      <c r="Q30" s="2">
        <v>0</v>
      </c>
      <c r="R30" s="53">
        <v>0</v>
      </c>
      <c r="S30" s="2">
        <v>0</v>
      </c>
      <c r="T30" s="55">
        <v>0</v>
      </c>
      <c r="U30" s="12">
        <f t="shared" si="0"/>
        <v>0</v>
      </c>
      <c r="V30" s="57">
        <f t="shared" si="1"/>
        <v>0</v>
      </c>
    </row>
    <row r="31" spans="1:22" s="17" customFormat="1" x14ac:dyDescent="0.3">
      <c r="A31" s="3" t="s">
        <v>28</v>
      </c>
      <c r="B31" s="3" t="s">
        <v>16</v>
      </c>
      <c r="C31" s="3">
        <f>C18+C27+C29+C30</f>
        <v>82</v>
      </c>
      <c r="D31" s="54">
        <f t="shared" ref="D31:T31" si="4">D18+D27+D29+D30</f>
        <v>96.55</v>
      </c>
      <c r="E31" s="3">
        <f t="shared" si="4"/>
        <v>0</v>
      </c>
      <c r="F31" s="54">
        <f t="shared" si="4"/>
        <v>0</v>
      </c>
      <c r="G31" s="3">
        <f t="shared" si="4"/>
        <v>36</v>
      </c>
      <c r="H31" s="54">
        <f t="shared" si="4"/>
        <v>87</v>
      </c>
      <c r="I31" s="3">
        <f t="shared" si="4"/>
        <v>39</v>
      </c>
      <c r="J31" s="54">
        <f t="shared" si="4"/>
        <v>158.36000000000001</v>
      </c>
      <c r="K31" s="3">
        <f t="shared" si="4"/>
        <v>10</v>
      </c>
      <c r="L31" s="54">
        <f t="shared" si="4"/>
        <v>43.33</v>
      </c>
      <c r="M31" s="3">
        <f t="shared" si="4"/>
        <v>3</v>
      </c>
      <c r="N31" s="54">
        <f t="shared" si="4"/>
        <v>9.4</v>
      </c>
      <c r="O31" s="3">
        <f t="shared" si="4"/>
        <v>1</v>
      </c>
      <c r="P31" s="54">
        <f t="shared" si="4"/>
        <v>3.07</v>
      </c>
      <c r="Q31" s="3">
        <f t="shared" si="4"/>
        <v>0</v>
      </c>
      <c r="R31" s="54">
        <f t="shared" si="4"/>
        <v>0</v>
      </c>
      <c r="S31" s="3">
        <f t="shared" si="4"/>
        <v>119</v>
      </c>
      <c r="T31" s="56">
        <f t="shared" si="4"/>
        <v>913.24</v>
      </c>
      <c r="U31" s="13">
        <f t="shared" si="0"/>
        <v>290</v>
      </c>
      <c r="V31" s="58">
        <f t="shared" si="1"/>
        <v>1310.95</v>
      </c>
    </row>
  </sheetData>
  <mergeCells count="15">
    <mergeCell ref="A1:V1"/>
    <mergeCell ref="U4:V4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4:A5"/>
    <mergeCell ref="B4:B5"/>
  </mergeCells>
  <pageMargins left="0.43" right="0.25" top="0.75" bottom="0.75" header="0.3" footer="0.3"/>
  <pageSetup paperSize="9" scale="9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V29"/>
  <sheetViews>
    <sheetView workbookViewId="0">
      <selection sqref="A1:V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customWidth="1"/>
    <col min="4" max="4" width="16.6640625" style="46" customWidth="1"/>
    <col min="5" max="5" width="4.109375" customWidth="1"/>
    <col min="6" max="6" width="13.33203125" customWidth="1"/>
    <col min="7" max="7" width="4.109375" customWidth="1"/>
    <col min="8" max="8" width="5.5546875" style="46" customWidth="1"/>
    <col min="9" max="9" width="4.109375" customWidth="1"/>
    <col min="10" max="10" width="11" style="46" customWidth="1"/>
    <col min="11" max="11" width="4.109375" customWidth="1"/>
    <col min="12" max="12" width="5.5546875" style="46" customWidth="1"/>
    <col min="13" max="13" width="4.109375" customWidth="1"/>
    <col min="14" max="14" width="5.109375" style="46" customWidth="1"/>
    <col min="15" max="15" width="4.109375" customWidth="1"/>
    <col min="16" max="16" width="5.109375" style="46" customWidth="1"/>
    <col min="17" max="17" width="4.109375" customWidth="1"/>
    <col min="18" max="18" width="5.109375" customWidth="1"/>
    <col min="19" max="19" width="4.109375" customWidth="1"/>
    <col min="20" max="20" width="6.5546875" style="46" customWidth="1"/>
    <col min="21" max="21" width="4.109375" customWidth="1"/>
    <col min="22" max="22" width="7.5546875" style="46" customWidth="1"/>
  </cols>
  <sheetData>
    <row r="1" spans="1:22" ht="21" x14ac:dyDescent="0.4">
      <c r="A1" s="583">
        <v>42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5"/>
    </row>
    <row r="2" spans="1:22" ht="42.75" customHeight="1" x14ac:dyDescent="0.4">
      <c r="A2" s="711" t="s">
        <v>822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4"/>
    </row>
    <row r="3" spans="1:22" ht="18" x14ac:dyDescent="0.35">
      <c r="A3" s="571" t="s">
        <v>83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7"/>
    </row>
    <row r="4" spans="1:22" ht="31.5" customHeight="1" x14ac:dyDescent="0.3">
      <c r="A4" s="398" t="s">
        <v>0</v>
      </c>
      <c r="B4" s="397" t="s">
        <v>84</v>
      </c>
      <c r="C4" s="640" t="s">
        <v>425</v>
      </c>
      <c r="D4" s="640"/>
      <c r="E4" s="640" t="s">
        <v>426</v>
      </c>
      <c r="F4" s="640"/>
      <c r="G4" s="640" t="s">
        <v>427</v>
      </c>
      <c r="H4" s="640"/>
      <c r="I4" s="640" t="s">
        <v>428</v>
      </c>
      <c r="J4" s="640"/>
      <c r="K4" s="640" t="s">
        <v>429</v>
      </c>
      <c r="L4" s="640"/>
      <c r="M4" s="640" t="s">
        <v>434</v>
      </c>
      <c r="N4" s="640"/>
      <c r="O4" s="640" t="s">
        <v>430</v>
      </c>
      <c r="P4" s="640"/>
      <c r="Q4" s="640" t="s">
        <v>431</v>
      </c>
      <c r="R4" s="640"/>
      <c r="S4" s="640" t="s">
        <v>432</v>
      </c>
      <c r="T4" s="640"/>
      <c r="U4" s="705" t="s">
        <v>433</v>
      </c>
      <c r="V4" s="705"/>
    </row>
    <row r="5" spans="1:22" x14ac:dyDescent="0.3">
      <c r="A5" s="1"/>
      <c r="B5" s="399"/>
      <c r="C5" s="405" t="s">
        <v>180</v>
      </c>
      <c r="D5" s="70" t="s">
        <v>209</v>
      </c>
      <c r="E5" s="405" t="s">
        <v>180</v>
      </c>
      <c r="F5" s="70" t="s">
        <v>209</v>
      </c>
      <c r="G5" s="405" t="s">
        <v>180</v>
      </c>
      <c r="H5" s="70" t="s">
        <v>209</v>
      </c>
      <c r="I5" s="405" t="s">
        <v>180</v>
      </c>
      <c r="J5" s="70" t="s">
        <v>209</v>
      </c>
      <c r="K5" s="405" t="s">
        <v>180</v>
      </c>
      <c r="L5" s="70" t="s">
        <v>209</v>
      </c>
      <c r="M5" s="405" t="s">
        <v>180</v>
      </c>
      <c r="N5" s="70" t="s">
        <v>209</v>
      </c>
      <c r="O5" s="405" t="s">
        <v>180</v>
      </c>
      <c r="P5" s="70" t="s">
        <v>209</v>
      </c>
      <c r="Q5" s="405" t="s">
        <v>180</v>
      </c>
      <c r="R5" s="70" t="s">
        <v>209</v>
      </c>
      <c r="S5" s="405" t="s">
        <v>180</v>
      </c>
      <c r="T5" s="70" t="s">
        <v>209</v>
      </c>
      <c r="U5" s="405" t="s">
        <v>180</v>
      </c>
      <c r="V5" s="70" t="s">
        <v>209</v>
      </c>
    </row>
    <row r="6" spans="1:22" x14ac:dyDescent="0.3">
      <c r="A6" s="5">
        <v>1</v>
      </c>
      <c r="B6" s="407" t="s">
        <v>96</v>
      </c>
      <c r="C6" s="411">
        <v>0</v>
      </c>
      <c r="D6" s="459">
        <v>0</v>
      </c>
      <c r="E6" s="411">
        <v>0</v>
      </c>
      <c r="F6" s="411">
        <v>0</v>
      </c>
      <c r="G6" s="411">
        <v>0</v>
      </c>
      <c r="H6" s="459">
        <v>0</v>
      </c>
      <c r="I6" s="411">
        <v>0</v>
      </c>
      <c r="J6" s="459">
        <v>0</v>
      </c>
      <c r="K6" s="411">
        <v>0</v>
      </c>
      <c r="L6" s="459">
        <v>0</v>
      </c>
      <c r="M6" s="411">
        <v>0</v>
      </c>
      <c r="N6" s="459">
        <v>0</v>
      </c>
      <c r="O6" s="411">
        <v>0</v>
      </c>
      <c r="P6" s="459">
        <v>0</v>
      </c>
      <c r="Q6" s="411">
        <v>0</v>
      </c>
      <c r="R6" s="411">
        <v>0</v>
      </c>
      <c r="S6" s="411">
        <v>0</v>
      </c>
      <c r="T6" s="459">
        <v>0</v>
      </c>
      <c r="U6" s="411">
        <f>C6+E6+G6+I6+K6+M6+O6+Q6+S6</f>
        <v>0</v>
      </c>
      <c r="V6" s="459">
        <f>D6+F6+H6+J6+L6+N6+P6+R6+T6</f>
        <v>0</v>
      </c>
    </row>
    <row r="7" spans="1:22" x14ac:dyDescent="0.3">
      <c r="A7" s="5">
        <v>2</v>
      </c>
      <c r="B7" s="407" t="s">
        <v>97</v>
      </c>
      <c r="C7" s="411">
        <v>0</v>
      </c>
      <c r="D7" s="459">
        <v>0</v>
      </c>
      <c r="E7" s="411">
        <v>0</v>
      </c>
      <c r="F7" s="411">
        <v>0</v>
      </c>
      <c r="G7" s="411">
        <v>0</v>
      </c>
      <c r="H7" s="459">
        <v>0</v>
      </c>
      <c r="I7" s="411">
        <v>1</v>
      </c>
      <c r="J7" s="459">
        <v>4.08</v>
      </c>
      <c r="K7" s="411">
        <v>0</v>
      </c>
      <c r="L7" s="459">
        <v>0</v>
      </c>
      <c r="M7" s="411">
        <v>0</v>
      </c>
      <c r="N7" s="459">
        <v>0</v>
      </c>
      <c r="O7" s="411">
        <v>0</v>
      </c>
      <c r="P7" s="459">
        <v>0</v>
      </c>
      <c r="Q7" s="411">
        <v>0</v>
      </c>
      <c r="R7" s="411">
        <v>0</v>
      </c>
      <c r="S7" s="411">
        <v>0</v>
      </c>
      <c r="T7" s="459">
        <v>0</v>
      </c>
      <c r="U7" s="411">
        <f t="shared" ref="U7:U29" si="0">C7+E7+G7+I7+K7+M7+O7+Q7+S7</f>
        <v>1</v>
      </c>
      <c r="V7" s="459">
        <f t="shared" ref="V7:V29" si="1">D7+F7+H7+J7+L7+N7+P7+R7+T7</f>
        <v>4.08</v>
      </c>
    </row>
    <row r="8" spans="1:22" x14ac:dyDescent="0.3">
      <c r="A8" s="5">
        <v>3</v>
      </c>
      <c r="B8" s="407" t="s">
        <v>98</v>
      </c>
      <c r="C8" s="411">
        <v>0</v>
      </c>
      <c r="D8" s="459">
        <v>0</v>
      </c>
      <c r="E8" s="411">
        <v>0</v>
      </c>
      <c r="F8" s="411">
        <v>0</v>
      </c>
      <c r="G8" s="411">
        <v>0</v>
      </c>
      <c r="H8" s="459">
        <v>0</v>
      </c>
      <c r="I8" s="411">
        <v>0</v>
      </c>
      <c r="J8" s="459">
        <v>0</v>
      </c>
      <c r="K8" s="411">
        <v>0</v>
      </c>
      <c r="L8" s="459">
        <v>0</v>
      </c>
      <c r="M8" s="411">
        <v>0</v>
      </c>
      <c r="N8" s="459">
        <v>0</v>
      </c>
      <c r="O8" s="411">
        <v>0</v>
      </c>
      <c r="P8" s="459">
        <v>0</v>
      </c>
      <c r="Q8" s="411">
        <v>0</v>
      </c>
      <c r="R8" s="411">
        <v>0</v>
      </c>
      <c r="S8" s="411">
        <v>0</v>
      </c>
      <c r="T8" s="459">
        <v>0</v>
      </c>
      <c r="U8" s="411">
        <f t="shared" si="0"/>
        <v>0</v>
      </c>
      <c r="V8" s="459">
        <f t="shared" si="1"/>
        <v>0</v>
      </c>
    </row>
    <row r="9" spans="1:22" x14ac:dyDescent="0.3">
      <c r="A9" s="5">
        <v>4</v>
      </c>
      <c r="B9" s="407" t="s">
        <v>99</v>
      </c>
      <c r="C9" s="411">
        <v>0</v>
      </c>
      <c r="D9" s="459">
        <v>0</v>
      </c>
      <c r="E9" s="411">
        <v>0</v>
      </c>
      <c r="F9" s="411">
        <v>0</v>
      </c>
      <c r="G9" s="411">
        <v>1</v>
      </c>
      <c r="H9" s="459">
        <v>7.96</v>
      </c>
      <c r="I9" s="411">
        <v>0</v>
      </c>
      <c r="J9" s="459">
        <v>0</v>
      </c>
      <c r="K9" s="411">
        <v>0</v>
      </c>
      <c r="L9" s="459">
        <v>0</v>
      </c>
      <c r="M9" s="411">
        <v>0</v>
      </c>
      <c r="N9" s="459">
        <v>0</v>
      </c>
      <c r="O9" s="411">
        <v>0</v>
      </c>
      <c r="P9" s="459">
        <v>0</v>
      </c>
      <c r="Q9" s="411">
        <v>0</v>
      </c>
      <c r="R9" s="411">
        <v>0</v>
      </c>
      <c r="S9" s="411">
        <v>0</v>
      </c>
      <c r="T9" s="459">
        <v>0</v>
      </c>
      <c r="U9" s="411">
        <f t="shared" si="0"/>
        <v>1</v>
      </c>
      <c r="V9" s="459">
        <f t="shared" si="1"/>
        <v>7.96</v>
      </c>
    </row>
    <row r="10" spans="1:22" x14ac:dyDescent="0.3">
      <c r="A10" s="5">
        <v>5</v>
      </c>
      <c r="B10" s="5" t="s">
        <v>100</v>
      </c>
      <c r="C10" s="408">
        <v>11</v>
      </c>
      <c r="D10" s="446">
        <v>5.79</v>
      </c>
      <c r="E10" s="408">
        <v>0</v>
      </c>
      <c r="F10" s="408">
        <v>0</v>
      </c>
      <c r="G10" s="408">
        <v>0</v>
      </c>
      <c r="H10" s="446">
        <v>0</v>
      </c>
      <c r="I10" s="408">
        <v>2</v>
      </c>
      <c r="J10" s="446">
        <v>1.86</v>
      </c>
      <c r="K10" s="408">
        <v>3</v>
      </c>
      <c r="L10" s="446">
        <v>2.27</v>
      </c>
      <c r="M10" s="408">
        <v>0</v>
      </c>
      <c r="N10" s="446">
        <v>0</v>
      </c>
      <c r="O10" s="408">
        <v>0</v>
      </c>
      <c r="P10" s="446">
        <v>0</v>
      </c>
      <c r="Q10" s="408">
        <v>0</v>
      </c>
      <c r="R10" s="408">
        <v>0</v>
      </c>
      <c r="S10" s="408">
        <v>30</v>
      </c>
      <c r="T10" s="446">
        <v>13.58</v>
      </c>
      <c r="U10" s="408">
        <f t="shared" si="0"/>
        <v>46</v>
      </c>
      <c r="V10" s="446">
        <f t="shared" si="1"/>
        <v>23.5</v>
      </c>
    </row>
    <row r="11" spans="1:22" x14ac:dyDescent="0.3">
      <c r="A11" s="5">
        <v>6</v>
      </c>
      <c r="B11" s="5" t="s">
        <v>101</v>
      </c>
      <c r="C11" s="5">
        <v>0</v>
      </c>
      <c r="D11" s="44">
        <v>0</v>
      </c>
      <c r="E11" s="5">
        <v>0</v>
      </c>
      <c r="F11" s="5">
        <v>0</v>
      </c>
      <c r="G11" s="5">
        <v>0</v>
      </c>
      <c r="H11" s="44">
        <v>0</v>
      </c>
      <c r="I11" s="5">
        <v>0</v>
      </c>
      <c r="J11" s="44">
        <v>0</v>
      </c>
      <c r="K11" s="5">
        <v>0</v>
      </c>
      <c r="L11" s="44">
        <v>0</v>
      </c>
      <c r="M11" s="5">
        <v>0</v>
      </c>
      <c r="N11" s="44">
        <v>0</v>
      </c>
      <c r="O11" s="5">
        <v>0</v>
      </c>
      <c r="P11" s="44">
        <v>0</v>
      </c>
      <c r="Q11" s="5">
        <v>0</v>
      </c>
      <c r="R11" s="5">
        <v>0</v>
      </c>
      <c r="S11" s="5">
        <v>0</v>
      </c>
      <c r="T11" s="44">
        <v>0</v>
      </c>
      <c r="U11" s="5">
        <f t="shared" si="0"/>
        <v>0</v>
      </c>
      <c r="V11" s="44">
        <f t="shared" si="1"/>
        <v>0</v>
      </c>
    </row>
    <row r="12" spans="1:22" x14ac:dyDescent="0.3">
      <c r="A12" s="5">
        <v>7</v>
      </c>
      <c r="B12" s="5" t="s">
        <v>102</v>
      </c>
      <c r="C12" s="5">
        <v>0</v>
      </c>
      <c r="D12" s="44">
        <v>0</v>
      </c>
      <c r="E12" s="5">
        <v>0</v>
      </c>
      <c r="F12" s="5">
        <v>0</v>
      </c>
      <c r="G12" s="5">
        <v>0</v>
      </c>
      <c r="H12" s="44">
        <v>0</v>
      </c>
      <c r="I12" s="5">
        <v>0</v>
      </c>
      <c r="J12" s="44">
        <v>0</v>
      </c>
      <c r="K12" s="5">
        <v>0</v>
      </c>
      <c r="L12" s="44">
        <v>0</v>
      </c>
      <c r="M12" s="5">
        <v>0</v>
      </c>
      <c r="N12" s="44">
        <v>0</v>
      </c>
      <c r="O12" s="5">
        <v>0</v>
      </c>
      <c r="P12" s="44">
        <v>0</v>
      </c>
      <c r="Q12" s="5">
        <v>0</v>
      </c>
      <c r="R12" s="5">
        <v>0</v>
      </c>
      <c r="S12" s="5">
        <v>0</v>
      </c>
      <c r="T12" s="44">
        <v>0</v>
      </c>
      <c r="U12" s="5">
        <f t="shared" si="0"/>
        <v>0</v>
      </c>
      <c r="V12" s="44">
        <f t="shared" si="1"/>
        <v>0</v>
      </c>
    </row>
    <row r="13" spans="1:22" x14ac:dyDescent="0.3">
      <c r="A13" s="5">
        <v>8</v>
      </c>
      <c r="B13" s="5" t="s">
        <v>103</v>
      </c>
      <c r="C13" s="5">
        <v>0</v>
      </c>
      <c r="D13" s="44">
        <v>0</v>
      </c>
      <c r="E13" s="5">
        <v>0</v>
      </c>
      <c r="F13" s="5">
        <v>0</v>
      </c>
      <c r="G13" s="5">
        <v>0</v>
      </c>
      <c r="H13" s="44">
        <v>0</v>
      </c>
      <c r="I13" s="5">
        <v>0</v>
      </c>
      <c r="J13" s="44">
        <v>0</v>
      </c>
      <c r="K13" s="5">
        <v>0</v>
      </c>
      <c r="L13" s="44">
        <v>0</v>
      </c>
      <c r="M13" s="5">
        <v>0</v>
      </c>
      <c r="N13" s="44">
        <v>0</v>
      </c>
      <c r="O13" s="5">
        <v>0</v>
      </c>
      <c r="P13" s="44">
        <v>0</v>
      </c>
      <c r="Q13" s="5">
        <v>0</v>
      </c>
      <c r="R13" s="5">
        <v>0</v>
      </c>
      <c r="S13" s="5">
        <v>0</v>
      </c>
      <c r="T13" s="44">
        <v>0</v>
      </c>
      <c r="U13" s="5">
        <f t="shared" si="0"/>
        <v>0</v>
      </c>
      <c r="V13" s="44">
        <f t="shared" si="1"/>
        <v>0</v>
      </c>
    </row>
    <row r="14" spans="1:22" x14ac:dyDescent="0.3">
      <c r="A14" s="5">
        <v>9</v>
      </c>
      <c r="B14" s="5" t="s">
        <v>104</v>
      </c>
      <c r="C14" s="5">
        <v>3</v>
      </c>
      <c r="D14" s="44">
        <v>4.26</v>
      </c>
      <c r="E14" s="5">
        <v>0</v>
      </c>
      <c r="F14" s="5">
        <v>0</v>
      </c>
      <c r="G14" s="5">
        <v>0</v>
      </c>
      <c r="H14" s="44">
        <v>0</v>
      </c>
      <c r="I14" s="5">
        <v>3</v>
      </c>
      <c r="J14" s="44">
        <v>5.49</v>
      </c>
      <c r="K14" s="5">
        <v>1</v>
      </c>
      <c r="L14" s="44">
        <v>3.81</v>
      </c>
      <c r="M14" s="5">
        <v>0</v>
      </c>
      <c r="N14" s="44">
        <v>0</v>
      </c>
      <c r="O14" s="5">
        <v>0</v>
      </c>
      <c r="P14" s="44">
        <v>0</v>
      </c>
      <c r="Q14" s="5">
        <v>0</v>
      </c>
      <c r="R14" s="5">
        <v>0</v>
      </c>
      <c r="S14" s="5">
        <v>0</v>
      </c>
      <c r="T14" s="44">
        <v>0</v>
      </c>
      <c r="U14" s="5">
        <f t="shared" si="0"/>
        <v>7</v>
      </c>
      <c r="V14" s="44">
        <f t="shared" si="1"/>
        <v>13.56</v>
      </c>
    </row>
    <row r="15" spans="1:22" x14ac:dyDescent="0.3">
      <c r="A15" s="5">
        <v>10</v>
      </c>
      <c r="B15" s="5" t="s">
        <v>105</v>
      </c>
      <c r="C15" s="5">
        <v>0</v>
      </c>
      <c r="D15" s="44">
        <v>0</v>
      </c>
      <c r="E15" s="5">
        <v>0</v>
      </c>
      <c r="F15" s="5">
        <v>0</v>
      </c>
      <c r="G15" s="5">
        <v>17</v>
      </c>
      <c r="H15" s="44">
        <v>4.97</v>
      </c>
      <c r="I15" s="5">
        <v>1</v>
      </c>
      <c r="J15" s="44">
        <v>0.46</v>
      </c>
      <c r="K15" s="5">
        <v>0</v>
      </c>
      <c r="L15" s="44">
        <v>0</v>
      </c>
      <c r="M15" s="5">
        <v>0</v>
      </c>
      <c r="N15" s="44">
        <v>0</v>
      </c>
      <c r="O15" s="5">
        <v>0</v>
      </c>
      <c r="P15" s="44">
        <v>0</v>
      </c>
      <c r="Q15" s="5">
        <v>0</v>
      </c>
      <c r="R15" s="5">
        <v>0</v>
      </c>
      <c r="S15" s="5">
        <v>0</v>
      </c>
      <c r="T15" s="44">
        <v>0</v>
      </c>
      <c r="U15" s="5">
        <f t="shared" si="0"/>
        <v>18</v>
      </c>
      <c r="V15" s="44">
        <f t="shared" si="1"/>
        <v>5.43</v>
      </c>
    </row>
    <row r="16" spans="1:22" x14ac:dyDescent="0.3">
      <c r="A16" s="5">
        <v>11</v>
      </c>
      <c r="B16" s="5" t="s">
        <v>106</v>
      </c>
      <c r="C16" s="5">
        <v>0</v>
      </c>
      <c r="D16" s="44">
        <v>0</v>
      </c>
      <c r="E16" s="5">
        <v>0</v>
      </c>
      <c r="F16" s="5">
        <v>0</v>
      </c>
      <c r="G16" s="5">
        <v>0</v>
      </c>
      <c r="H16" s="44">
        <v>0</v>
      </c>
      <c r="I16" s="5">
        <v>3</v>
      </c>
      <c r="J16" s="44">
        <v>5.5</v>
      </c>
      <c r="K16" s="5">
        <v>0</v>
      </c>
      <c r="L16" s="44">
        <v>0</v>
      </c>
      <c r="M16" s="5">
        <v>0</v>
      </c>
      <c r="N16" s="44">
        <v>0</v>
      </c>
      <c r="O16" s="5">
        <v>0</v>
      </c>
      <c r="P16" s="44">
        <v>0</v>
      </c>
      <c r="Q16" s="5">
        <v>0</v>
      </c>
      <c r="R16" s="5">
        <v>0</v>
      </c>
      <c r="S16" s="5">
        <v>2</v>
      </c>
      <c r="T16" s="44">
        <v>2.4900000000000002</v>
      </c>
      <c r="U16" s="5">
        <f t="shared" si="0"/>
        <v>5</v>
      </c>
      <c r="V16" s="44">
        <f t="shared" si="1"/>
        <v>7.99</v>
      </c>
    </row>
    <row r="17" spans="1:22" x14ac:dyDescent="0.3">
      <c r="A17" s="5">
        <v>12</v>
      </c>
      <c r="B17" s="5" t="s">
        <v>107</v>
      </c>
      <c r="C17" s="5">
        <v>12</v>
      </c>
      <c r="D17" s="44">
        <v>10.79</v>
      </c>
      <c r="E17" s="5">
        <v>0</v>
      </c>
      <c r="F17" s="5">
        <v>0</v>
      </c>
      <c r="G17" s="5">
        <v>1</v>
      </c>
      <c r="H17" s="44">
        <v>1.21</v>
      </c>
      <c r="I17" s="5">
        <v>0</v>
      </c>
      <c r="J17" s="44">
        <v>0</v>
      </c>
      <c r="K17" s="5">
        <v>0</v>
      </c>
      <c r="L17" s="44">
        <v>0</v>
      </c>
      <c r="M17" s="5">
        <v>0</v>
      </c>
      <c r="N17" s="44">
        <v>0</v>
      </c>
      <c r="O17" s="5">
        <v>1</v>
      </c>
      <c r="P17" s="44">
        <v>3.07</v>
      </c>
      <c r="Q17" s="5">
        <v>0</v>
      </c>
      <c r="R17" s="5">
        <v>0</v>
      </c>
      <c r="S17" s="5">
        <v>9</v>
      </c>
      <c r="T17" s="44">
        <v>59.46</v>
      </c>
      <c r="U17" s="5">
        <f t="shared" si="0"/>
        <v>23</v>
      </c>
      <c r="V17" s="44">
        <f t="shared" si="1"/>
        <v>74.53</v>
      </c>
    </row>
    <row r="18" spans="1:22" x14ac:dyDescent="0.3">
      <c r="A18" s="5">
        <v>13</v>
      </c>
      <c r="B18" s="5" t="s">
        <v>108</v>
      </c>
      <c r="C18" s="5">
        <v>7</v>
      </c>
      <c r="D18" s="44">
        <v>10</v>
      </c>
      <c r="E18" s="5">
        <v>0</v>
      </c>
      <c r="F18" s="5">
        <v>0</v>
      </c>
      <c r="G18" s="5">
        <v>0</v>
      </c>
      <c r="H18" s="44">
        <v>0</v>
      </c>
      <c r="I18" s="5">
        <v>14</v>
      </c>
      <c r="J18" s="44">
        <v>88.01</v>
      </c>
      <c r="K18" s="5">
        <v>0</v>
      </c>
      <c r="L18" s="44">
        <v>0</v>
      </c>
      <c r="M18" s="5">
        <v>0</v>
      </c>
      <c r="N18" s="44">
        <v>0</v>
      </c>
      <c r="O18" s="5">
        <v>0</v>
      </c>
      <c r="P18" s="44">
        <v>0</v>
      </c>
      <c r="Q18" s="5">
        <v>0</v>
      </c>
      <c r="R18" s="5">
        <v>0</v>
      </c>
      <c r="S18" s="5">
        <v>0</v>
      </c>
      <c r="T18" s="44">
        <v>0</v>
      </c>
      <c r="U18" s="5">
        <f t="shared" si="0"/>
        <v>21</v>
      </c>
      <c r="V18" s="44">
        <f t="shared" si="1"/>
        <v>98.01</v>
      </c>
    </row>
    <row r="19" spans="1:22" x14ac:dyDescent="0.3">
      <c r="A19" s="5">
        <v>14</v>
      </c>
      <c r="B19" s="5" t="s">
        <v>109</v>
      </c>
      <c r="C19" s="5">
        <v>0</v>
      </c>
      <c r="D19" s="44">
        <v>0</v>
      </c>
      <c r="E19" s="5">
        <v>0</v>
      </c>
      <c r="F19" s="5">
        <v>0</v>
      </c>
      <c r="G19" s="5">
        <v>0</v>
      </c>
      <c r="H19" s="44">
        <v>0</v>
      </c>
      <c r="I19" s="5">
        <v>1</v>
      </c>
      <c r="J19" s="44">
        <v>3.91</v>
      </c>
      <c r="K19" s="5">
        <v>0</v>
      </c>
      <c r="L19" s="44">
        <v>0</v>
      </c>
      <c r="M19" s="5">
        <v>0</v>
      </c>
      <c r="N19" s="44">
        <v>0</v>
      </c>
      <c r="O19" s="5">
        <v>0</v>
      </c>
      <c r="P19" s="44">
        <v>0</v>
      </c>
      <c r="Q19" s="5">
        <v>0</v>
      </c>
      <c r="R19" s="5">
        <v>0</v>
      </c>
      <c r="S19" s="5">
        <v>0</v>
      </c>
      <c r="T19" s="44">
        <v>0</v>
      </c>
      <c r="U19" s="5">
        <f t="shared" si="0"/>
        <v>1</v>
      </c>
      <c r="V19" s="44">
        <f t="shared" si="1"/>
        <v>3.91</v>
      </c>
    </row>
    <row r="20" spans="1:22" x14ac:dyDescent="0.3">
      <c r="A20" s="5">
        <v>15</v>
      </c>
      <c r="B20" s="5" t="s">
        <v>110</v>
      </c>
      <c r="C20" s="5">
        <v>17</v>
      </c>
      <c r="D20" s="44">
        <v>24.52</v>
      </c>
      <c r="E20" s="5">
        <v>0</v>
      </c>
      <c r="F20" s="5">
        <v>0</v>
      </c>
      <c r="G20" s="5">
        <v>16</v>
      </c>
      <c r="H20" s="44">
        <v>72.86</v>
      </c>
      <c r="I20" s="5">
        <v>5</v>
      </c>
      <c r="J20" s="44">
        <v>16.23</v>
      </c>
      <c r="K20" s="5">
        <v>0</v>
      </c>
      <c r="L20" s="44">
        <v>0</v>
      </c>
      <c r="M20" s="5">
        <v>2</v>
      </c>
      <c r="N20" s="44">
        <v>7.26</v>
      </c>
      <c r="O20" s="5">
        <v>0</v>
      </c>
      <c r="P20" s="44">
        <v>0</v>
      </c>
      <c r="Q20" s="5">
        <v>0</v>
      </c>
      <c r="R20" s="5">
        <v>0</v>
      </c>
      <c r="S20" s="5">
        <v>37</v>
      </c>
      <c r="T20" s="44">
        <v>695.86</v>
      </c>
      <c r="U20" s="5">
        <f t="shared" si="0"/>
        <v>77</v>
      </c>
      <c r="V20" s="44">
        <f t="shared" si="1"/>
        <v>816.73</v>
      </c>
    </row>
    <row r="21" spans="1:22" x14ac:dyDescent="0.3">
      <c r="A21" s="5">
        <v>16</v>
      </c>
      <c r="B21" s="5" t="s">
        <v>111</v>
      </c>
      <c r="C21" s="5">
        <v>0</v>
      </c>
      <c r="D21" s="44">
        <v>0</v>
      </c>
      <c r="E21" s="5">
        <v>0</v>
      </c>
      <c r="F21" s="5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  <c r="O21" s="5">
        <v>0</v>
      </c>
      <c r="P21" s="44">
        <v>0</v>
      </c>
      <c r="Q21" s="5">
        <v>0</v>
      </c>
      <c r="R21" s="5">
        <v>0</v>
      </c>
      <c r="S21" s="5">
        <v>0</v>
      </c>
      <c r="T21" s="44">
        <v>0</v>
      </c>
      <c r="U21" s="5">
        <f t="shared" si="0"/>
        <v>0</v>
      </c>
      <c r="V21" s="44">
        <f t="shared" si="1"/>
        <v>0</v>
      </c>
    </row>
    <row r="22" spans="1:22" x14ac:dyDescent="0.3">
      <c r="A22" s="5">
        <v>17</v>
      </c>
      <c r="B22" s="5" t="s">
        <v>112</v>
      </c>
      <c r="C22" s="5">
        <v>0</v>
      </c>
      <c r="D22" s="44">
        <v>0</v>
      </c>
      <c r="E22" s="5">
        <v>0</v>
      </c>
      <c r="F22" s="5">
        <v>0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  <c r="O22" s="5">
        <v>0</v>
      </c>
      <c r="P22" s="44">
        <v>0</v>
      </c>
      <c r="Q22" s="5">
        <v>0</v>
      </c>
      <c r="R22" s="5">
        <v>0</v>
      </c>
      <c r="S22" s="5">
        <v>0</v>
      </c>
      <c r="T22" s="44">
        <v>0</v>
      </c>
      <c r="U22" s="5">
        <f t="shared" si="0"/>
        <v>0</v>
      </c>
      <c r="V22" s="44">
        <f t="shared" si="1"/>
        <v>0</v>
      </c>
    </row>
    <row r="23" spans="1:22" x14ac:dyDescent="0.3">
      <c r="A23" s="5">
        <v>18</v>
      </c>
      <c r="B23" s="5" t="s">
        <v>113</v>
      </c>
      <c r="C23" s="5">
        <v>0</v>
      </c>
      <c r="D23" s="44">
        <v>0</v>
      </c>
      <c r="E23" s="5">
        <v>0</v>
      </c>
      <c r="F23" s="5">
        <v>0</v>
      </c>
      <c r="G23" s="5">
        <v>0</v>
      </c>
      <c r="H23" s="44">
        <v>0</v>
      </c>
      <c r="I23" s="5">
        <v>1</v>
      </c>
      <c r="J23" s="44">
        <v>3.87</v>
      </c>
      <c r="K23" s="5">
        <v>0</v>
      </c>
      <c r="L23" s="44">
        <v>0</v>
      </c>
      <c r="M23" s="5">
        <v>0</v>
      </c>
      <c r="N23" s="44">
        <v>0</v>
      </c>
      <c r="O23" s="5">
        <v>0</v>
      </c>
      <c r="P23" s="44">
        <v>0</v>
      </c>
      <c r="Q23" s="5">
        <v>0</v>
      </c>
      <c r="R23" s="5">
        <v>0</v>
      </c>
      <c r="S23" s="5">
        <v>7</v>
      </c>
      <c r="T23" s="44">
        <v>84.09</v>
      </c>
      <c r="U23" s="5">
        <f t="shared" si="0"/>
        <v>8</v>
      </c>
      <c r="V23" s="44">
        <f t="shared" si="1"/>
        <v>87.960000000000008</v>
      </c>
    </row>
    <row r="24" spans="1:22" x14ac:dyDescent="0.3">
      <c r="A24" s="5">
        <v>19</v>
      </c>
      <c r="B24" s="5" t="s">
        <v>114</v>
      </c>
      <c r="C24" s="5">
        <v>0</v>
      </c>
      <c r="D24" s="44">
        <v>0</v>
      </c>
      <c r="E24" s="5">
        <v>0</v>
      </c>
      <c r="F24" s="5">
        <v>0</v>
      </c>
      <c r="G24" s="5">
        <v>0</v>
      </c>
      <c r="H24" s="44">
        <v>0</v>
      </c>
      <c r="I24" s="5">
        <v>1</v>
      </c>
      <c r="J24" s="44">
        <v>4.6500000000000004</v>
      </c>
      <c r="K24" s="5">
        <v>0</v>
      </c>
      <c r="L24" s="44">
        <v>0</v>
      </c>
      <c r="M24" s="5">
        <v>0</v>
      </c>
      <c r="N24" s="44">
        <v>0</v>
      </c>
      <c r="O24" s="5">
        <v>0</v>
      </c>
      <c r="P24" s="44">
        <v>0</v>
      </c>
      <c r="Q24" s="5">
        <v>0</v>
      </c>
      <c r="R24" s="5">
        <v>0</v>
      </c>
      <c r="S24" s="5">
        <v>0</v>
      </c>
      <c r="T24" s="44">
        <v>0</v>
      </c>
      <c r="U24" s="5">
        <f t="shared" si="0"/>
        <v>1</v>
      </c>
      <c r="V24" s="44">
        <f t="shared" si="1"/>
        <v>4.6500000000000004</v>
      </c>
    </row>
    <row r="25" spans="1:22" x14ac:dyDescent="0.3">
      <c r="A25" s="5">
        <v>20</v>
      </c>
      <c r="B25" s="5" t="s">
        <v>115</v>
      </c>
      <c r="C25" s="5">
        <v>0</v>
      </c>
      <c r="D25" s="44">
        <v>0</v>
      </c>
      <c r="E25" s="5">
        <v>0</v>
      </c>
      <c r="F25" s="5">
        <v>0</v>
      </c>
      <c r="G25" s="5">
        <v>0</v>
      </c>
      <c r="H25" s="44">
        <v>0</v>
      </c>
      <c r="I25" s="5">
        <v>0</v>
      </c>
      <c r="J25" s="44">
        <v>0</v>
      </c>
      <c r="K25" s="5">
        <v>1</v>
      </c>
      <c r="L25" s="44">
        <v>0.8</v>
      </c>
      <c r="M25" s="5">
        <v>0</v>
      </c>
      <c r="N25" s="44">
        <v>0</v>
      </c>
      <c r="O25" s="5">
        <v>0</v>
      </c>
      <c r="P25" s="44">
        <v>0</v>
      </c>
      <c r="Q25" s="5">
        <v>0</v>
      </c>
      <c r="R25" s="5">
        <v>0</v>
      </c>
      <c r="S25" s="5">
        <v>0</v>
      </c>
      <c r="T25" s="44">
        <v>0</v>
      </c>
      <c r="U25" s="5">
        <f t="shared" si="0"/>
        <v>1</v>
      </c>
      <c r="V25" s="44">
        <f t="shared" si="1"/>
        <v>0.8</v>
      </c>
    </row>
    <row r="26" spans="1:22" x14ac:dyDescent="0.3">
      <c r="A26" s="5">
        <v>21</v>
      </c>
      <c r="B26" s="5" t="s">
        <v>116</v>
      </c>
      <c r="C26" s="5">
        <v>0</v>
      </c>
      <c r="D26" s="44">
        <v>0</v>
      </c>
      <c r="E26" s="5">
        <v>0</v>
      </c>
      <c r="F26" s="5">
        <v>0</v>
      </c>
      <c r="G26" s="5">
        <v>1</v>
      </c>
      <c r="H26" s="44">
        <v>0</v>
      </c>
      <c r="I26" s="5">
        <v>0</v>
      </c>
      <c r="J26" s="44">
        <v>0</v>
      </c>
      <c r="K26" s="5">
        <v>1</v>
      </c>
      <c r="L26" s="44">
        <v>3.11</v>
      </c>
      <c r="M26" s="5">
        <v>0</v>
      </c>
      <c r="N26" s="44">
        <v>0</v>
      </c>
      <c r="O26" s="5">
        <v>0</v>
      </c>
      <c r="P26" s="44">
        <v>0</v>
      </c>
      <c r="Q26" s="5">
        <v>0</v>
      </c>
      <c r="R26" s="5">
        <v>0</v>
      </c>
      <c r="S26" s="5">
        <v>0</v>
      </c>
      <c r="T26" s="44">
        <v>0</v>
      </c>
      <c r="U26" s="5">
        <f t="shared" si="0"/>
        <v>2</v>
      </c>
      <c r="V26" s="44">
        <f t="shared" si="1"/>
        <v>3.11</v>
      </c>
    </row>
    <row r="27" spans="1:22" x14ac:dyDescent="0.3">
      <c r="A27" s="5">
        <v>22</v>
      </c>
      <c r="B27" s="5" t="s">
        <v>117</v>
      </c>
      <c r="C27" s="5">
        <v>27</v>
      </c>
      <c r="D27" s="44">
        <v>31.39</v>
      </c>
      <c r="E27" s="5">
        <v>0</v>
      </c>
      <c r="F27" s="5">
        <v>0</v>
      </c>
      <c r="G27" s="5">
        <v>0</v>
      </c>
      <c r="H27" s="44">
        <v>0</v>
      </c>
      <c r="I27" s="5">
        <v>1</v>
      </c>
      <c r="J27" s="44">
        <v>5.01</v>
      </c>
      <c r="K27" s="5">
        <v>0</v>
      </c>
      <c r="L27" s="44">
        <v>0</v>
      </c>
      <c r="M27" s="5">
        <v>1</v>
      </c>
      <c r="N27" s="44">
        <v>2.14</v>
      </c>
      <c r="O27" s="5">
        <v>0</v>
      </c>
      <c r="P27" s="44">
        <v>0</v>
      </c>
      <c r="Q27" s="5">
        <v>0</v>
      </c>
      <c r="R27" s="5">
        <v>0</v>
      </c>
      <c r="S27" s="5">
        <v>15</v>
      </c>
      <c r="T27" s="44">
        <v>21.8</v>
      </c>
      <c r="U27" s="5">
        <f t="shared" si="0"/>
        <v>44</v>
      </c>
      <c r="V27" s="44">
        <f t="shared" si="1"/>
        <v>60.34</v>
      </c>
    </row>
    <row r="28" spans="1:22" x14ac:dyDescent="0.3">
      <c r="A28" s="5">
        <v>23</v>
      </c>
      <c r="B28" s="5" t="s">
        <v>118</v>
      </c>
      <c r="C28" s="5">
        <v>5</v>
      </c>
      <c r="D28" s="44">
        <v>9.8000000000000007</v>
      </c>
      <c r="E28" s="5">
        <v>0</v>
      </c>
      <c r="F28" s="5">
        <v>0</v>
      </c>
      <c r="G28" s="5">
        <v>0</v>
      </c>
      <c r="H28" s="44">
        <v>0</v>
      </c>
      <c r="I28" s="5">
        <v>6</v>
      </c>
      <c r="J28" s="44">
        <v>19.290000000000003</v>
      </c>
      <c r="K28" s="5">
        <v>4</v>
      </c>
      <c r="L28" s="44">
        <v>33.340000000000003</v>
      </c>
      <c r="M28" s="5">
        <v>0</v>
      </c>
      <c r="N28" s="44">
        <v>0</v>
      </c>
      <c r="O28" s="5">
        <v>0</v>
      </c>
      <c r="P28" s="44">
        <v>0</v>
      </c>
      <c r="Q28" s="5">
        <v>0</v>
      </c>
      <c r="R28" s="5">
        <v>0</v>
      </c>
      <c r="S28" s="5">
        <v>19</v>
      </c>
      <c r="T28" s="44">
        <v>35.96</v>
      </c>
      <c r="U28" s="5">
        <f t="shared" si="0"/>
        <v>34</v>
      </c>
      <c r="V28" s="44">
        <f t="shared" si="1"/>
        <v>98.390000000000015</v>
      </c>
    </row>
    <row r="29" spans="1:22" x14ac:dyDescent="0.3">
      <c r="A29" s="6" t="s">
        <v>28</v>
      </c>
      <c r="B29" s="6" t="s">
        <v>16</v>
      </c>
      <c r="C29" s="6">
        <f>SUM(C6:C28)</f>
        <v>82</v>
      </c>
      <c r="D29" s="45">
        <f>SUM(D6:D28)</f>
        <v>96.55</v>
      </c>
      <c r="E29" s="6">
        <f t="shared" ref="E29:T29" si="2">SUM(E6:E28)</f>
        <v>0</v>
      </c>
      <c r="F29" s="6">
        <f t="shared" si="2"/>
        <v>0</v>
      </c>
      <c r="G29" s="6">
        <f t="shared" si="2"/>
        <v>36</v>
      </c>
      <c r="H29" s="45">
        <f t="shared" si="2"/>
        <v>87</v>
      </c>
      <c r="I29" s="6">
        <f t="shared" si="2"/>
        <v>39</v>
      </c>
      <c r="J29" s="45">
        <f t="shared" si="2"/>
        <v>158.35999999999999</v>
      </c>
      <c r="K29" s="6">
        <f t="shared" si="2"/>
        <v>10</v>
      </c>
      <c r="L29" s="45">
        <f t="shared" si="2"/>
        <v>43.330000000000005</v>
      </c>
      <c r="M29" s="6">
        <f t="shared" si="2"/>
        <v>3</v>
      </c>
      <c r="N29" s="45">
        <f t="shared" si="2"/>
        <v>9.4</v>
      </c>
      <c r="O29" s="6">
        <f t="shared" si="2"/>
        <v>1</v>
      </c>
      <c r="P29" s="45">
        <f t="shared" si="2"/>
        <v>3.07</v>
      </c>
      <c r="Q29" s="6">
        <f t="shared" si="2"/>
        <v>0</v>
      </c>
      <c r="R29" s="6">
        <f t="shared" si="2"/>
        <v>0</v>
      </c>
      <c r="S29" s="6">
        <f t="shared" si="2"/>
        <v>119</v>
      </c>
      <c r="T29" s="45">
        <f t="shared" si="2"/>
        <v>913.24</v>
      </c>
      <c r="U29" s="6">
        <f t="shared" si="0"/>
        <v>290</v>
      </c>
      <c r="V29" s="45">
        <f t="shared" si="1"/>
        <v>1310.9499999999998</v>
      </c>
    </row>
  </sheetData>
  <mergeCells count="13">
    <mergeCell ref="S4:T4"/>
    <mergeCell ref="U4:V4"/>
    <mergeCell ref="A1:V1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</mergeCells>
  <printOptions gridLines="1"/>
  <pageMargins left="0.7" right="0.25" top="0.75" bottom="0.75" header="0.3" footer="0.3"/>
  <pageSetup paperSize="9" scale="9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A1:V31"/>
  <sheetViews>
    <sheetView workbookViewId="0">
      <selection sqref="A1:V1"/>
    </sheetView>
  </sheetViews>
  <sheetFormatPr defaultRowHeight="14.4" x14ac:dyDescent="0.3"/>
  <cols>
    <col min="1" max="1" width="7.33203125" customWidth="1"/>
    <col min="2" max="2" width="6.6640625" customWidth="1"/>
    <col min="3" max="3" width="5.44140625" customWidth="1"/>
    <col min="4" max="4" width="24.5546875" style="46" customWidth="1"/>
    <col min="5" max="5" width="4.109375" bestFit="1" customWidth="1"/>
    <col min="6" max="6" width="12.5546875" style="46" customWidth="1"/>
    <col min="7" max="7" width="4.109375" bestFit="1" customWidth="1"/>
    <col min="8" max="8" width="5.5546875" style="46" bestFit="1" customWidth="1"/>
    <col min="9" max="9" width="4.109375" bestFit="1" customWidth="1"/>
    <col min="10" max="10" width="15.109375" style="46" customWidth="1"/>
    <col min="11" max="11" width="4.109375" bestFit="1" customWidth="1"/>
    <col min="12" max="12" width="4.6640625" style="46" bestFit="1" customWidth="1"/>
    <col min="13" max="13" width="4.109375" bestFit="1" customWidth="1"/>
    <col min="14" max="14" width="4.6640625" style="46" bestFit="1" customWidth="1"/>
    <col min="15" max="15" width="4.109375" bestFit="1" customWidth="1"/>
    <col min="16" max="16" width="4.6640625" style="46" bestFit="1" customWidth="1"/>
    <col min="17" max="17" width="4.88671875" customWidth="1"/>
    <col min="18" max="18" width="4.6640625" style="46" bestFit="1" customWidth="1"/>
    <col min="19" max="19" width="4.109375" bestFit="1" customWidth="1"/>
    <col min="20" max="20" width="6.6640625" style="46" customWidth="1"/>
    <col min="21" max="21" width="5.33203125" customWidth="1"/>
    <col min="22" max="22" width="11.6640625" style="46" customWidth="1"/>
  </cols>
  <sheetData>
    <row r="1" spans="1:22" s="133" customFormat="1" ht="23.25" customHeight="1" x14ac:dyDescent="0.45">
      <c r="A1" s="641">
        <v>43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2" ht="67.8" customHeight="1" x14ac:dyDescent="0.5">
      <c r="A2" s="543" t="s">
        <v>738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5"/>
    </row>
    <row r="3" spans="1:22" ht="24" customHeight="1" x14ac:dyDescent="0.5">
      <c r="A3" s="546" t="s">
        <v>33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8"/>
    </row>
    <row r="4" spans="1:22" x14ac:dyDescent="0.3">
      <c r="A4" s="633" t="s">
        <v>0</v>
      </c>
      <c r="B4" s="633" t="s">
        <v>1</v>
      </c>
      <c r="C4" s="629" t="s">
        <v>425</v>
      </c>
      <c r="D4" s="630"/>
      <c r="E4" s="629" t="s">
        <v>426</v>
      </c>
      <c r="F4" s="630"/>
      <c r="G4" s="629" t="s">
        <v>427</v>
      </c>
      <c r="H4" s="630"/>
      <c r="I4" s="629" t="s">
        <v>428</v>
      </c>
      <c r="J4" s="630"/>
      <c r="K4" s="629" t="s">
        <v>429</v>
      </c>
      <c r="L4" s="630"/>
      <c r="M4" s="629" t="s">
        <v>434</v>
      </c>
      <c r="N4" s="630"/>
      <c r="O4" s="629" t="s">
        <v>430</v>
      </c>
      <c r="P4" s="630"/>
      <c r="Q4" s="629" t="s">
        <v>431</v>
      </c>
      <c r="R4" s="630"/>
      <c r="S4" s="629" t="s">
        <v>432</v>
      </c>
      <c r="T4" s="735"/>
      <c r="U4" s="699" t="s">
        <v>653</v>
      </c>
      <c r="V4" s="699"/>
    </row>
    <row r="5" spans="1:22" s="37" customFormat="1" x14ac:dyDescent="0.3">
      <c r="A5" s="620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43" t="s">
        <v>182</v>
      </c>
      <c r="O5" s="1" t="s">
        <v>180</v>
      </c>
      <c r="P5" s="43" t="s">
        <v>182</v>
      </c>
      <c r="Q5" s="1" t="s">
        <v>180</v>
      </c>
      <c r="R5" s="43" t="s">
        <v>182</v>
      </c>
      <c r="S5" s="1" t="s">
        <v>180</v>
      </c>
      <c r="T5" s="43" t="s">
        <v>182</v>
      </c>
      <c r="U5" s="287" t="s">
        <v>180</v>
      </c>
      <c r="V5" s="82" t="s">
        <v>182</v>
      </c>
    </row>
    <row r="6" spans="1:22" x14ac:dyDescent="0.3">
      <c r="A6" s="2">
        <v>1</v>
      </c>
      <c r="B6" s="2" t="s">
        <v>3</v>
      </c>
      <c r="C6" s="2">
        <v>0</v>
      </c>
      <c r="D6" s="53">
        <v>0</v>
      </c>
      <c r="E6" s="2">
        <v>0</v>
      </c>
      <c r="F6" s="53">
        <v>0</v>
      </c>
      <c r="G6" s="2">
        <v>0</v>
      </c>
      <c r="H6" s="53">
        <v>0</v>
      </c>
      <c r="I6" s="2">
        <v>0</v>
      </c>
      <c r="J6" s="53">
        <v>0</v>
      </c>
      <c r="K6" s="2">
        <v>0</v>
      </c>
      <c r="L6" s="53">
        <v>0</v>
      </c>
      <c r="M6" s="2">
        <v>0</v>
      </c>
      <c r="N6" s="53">
        <v>0</v>
      </c>
      <c r="O6" s="2">
        <v>0</v>
      </c>
      <c r="P6" s="53">
        <v>0</v>
      </c>
      <c r="Q6" s="2">
        <v>0</v>
      </c>
      <c r="R6" s="53">
        <v>0</v>
      </c>
      <c r="S6" s="2">
        <v>0</v>
      </c>
      <c r="T6" s="55">
        <v>0</v>
      </c>
      <c r="U6" s="12">
        <f>C6+E6+G6+I6+K6+M6+O6+Q6+S6</f>
        <v>0</v>
      </c>
      <c r="V6" s="57">
        <f>D6+F6+H6+J6+L6+N6+P6+R6+T6</f>
        <v>0</v>
      </c>
    </row>
    <row r="7" spans="1:22" x14ac:dyDescent="0.3">
      <c r="A7" s="2">
        <v>2</v>
      </c>
      <c r="B7" s="2" t="s">
        <v>4</v>
      </c>
      <c r="C7" s="2">
        <v>0</v>
      </c>
      <c r="D7" s="53">
        <v>0</v>
      </c>
      <c r="E7" s="2">
        <v>0</v>
      </c>
      <c r="F7" s="53">
        <v>0</v>
      </c>
      <c r="G7" s="2">
        <v>0</v>
      </c>
      <c r="H7" s="53">
        <v>0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3">
        <v>0</v>
      </c>
      <c r="O7" s="2">
        <v>0</v>
      </c>
      <c r="P7" s="53">
        <v>0</v>
      </c>
      <c r="Q7" s="2">
        <v>0</v>
      </c>
      <c r="R7" s="53">
        <v>0</v>
      </c>
      <c r="S7" s="2">
        <v>0</v>
      </c>
      <c r="T7" s="55">
        <v>0</v>
      </c>
      <c r="U7" s="12">
        <f t="shared" ref="U7:U31" si="0">C7+E7+G7+I7+K7+M7+O7+Q7+S7</f>
        <v>0</v>
      </c>
      <c r="V7" s="57">
        <f t="shared" ref="V7:V31" si="1">D7+F7+H7+J7+L7+N7+P7+R7+T7</f>
        <v>0</v>
      </c>
    </row>
    <row r="8" spans="1:22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3">
        <v>0</v>
      </c>
      <c r="O8" s="2">
        <v>0</v>
      </c>
      <c r="P8" s="53">
        <v>0</v>
      </c>
      <c r="Q8" s="2">
        <v>0</v>
      </c>
      <c r="R8" s="53">
        <v>0</v>
      </c>
      <c r="S8" s="2">
        <v>0</v>
      </c>
      <c r="T8" s="55">
        <v>0</v>
      </c>
      <c r="U8" s="12">
        <f t="shared" si="0"/>
        <v>0</v>
      </c>
      <c r="V8" s="57">
        <f t="shared" si="1"/>
        <v>0</v>
      </c>
    </row>
    <row r="9" spans="1:22" x14ac:dyDescent="0.3">
      <c r="A9" s="2">
        <v>4</v>
      </c>
      <c r="B9" s="2" t="s">
        <v>6</v>
      </c>
      <c r="C9" s="2">
        <v>8</v>
      </c>
      <c r="D9" s="53">
        <v>6.5</v>
      </c>
      <c r="E9" s="2">
        <v>0</v>
      </c>
      <c r="F9" s="53">
        <v>0</v>
      </c>
      <c r="G9" s="2">
        <v>0</v>
      </c>
      <c r="H9" s="53">
        <v>0</v>
      </c>
      <c r="I9" s="2">
        <v>0</v>
      </c>
      <c r="J9" s="53">
        <v>0</v>
      </c>
      <c r="K9" s="2">
        <v>1</v>
      </c>
      <c r="L9" s="53">
        <v>1.1000000000000001</v>
      </c>
      <c r="M9" s="2">
        <v>1</v>
      </c>
      <c r="N9" s="53">
        <v>2</v>
      </c>
      <c r="O9" s="2">
        <v>0</v>
      </c>
      <c r="P9" s="53">
        <v>0</v>
      </c>
      <c r="Q9" s="2">
        <v>0</v>
      </c>
      <c r="R9" s="53">
        <v>0</v>
      </c>
      <c r="S9" s="2">
        <v>32</v>
      </c>
      <c r="T9" s="55">
        <v>135.83000000000001</v>
      </c>
      <c r="U9" s="12">
        <f t="shared" si="0"/>
        <v>42</v>
      </c>
      <c r="V9" s="57">
        <f t="shared" si="1"/>
        <v>145.43</v>
      </c>
    </row>
    <row r="10" spans="1:22" x14ac:dyDescent="0.3">
      <c r="A10" s="2">
        <v>5</v>
      </c>
      <c r="B10" s="2" t="s">
        <v>7</v>
      </c>
      <c r="C10" s="2">
        <v>1</v>
      </c>
      <c r="D10" s="53">
        <v>0</v>
      </c>
      <c r="E10" s="2">
        <v>0</v>
      </c>
      <c r="F10" s="53">
        <v>0</v>
      </c>
      <c r="G10" s="2">
        <v>0</v>
      </c>
      <c r="H10" s="53">
        <v>0</v>
      </c>
      <c r="I10" s="2">
        <v>0</v>
      </c>
      <c r="J10" s="53">
        <v>0</v>
      </c>
      <c r="K10" s="2">
        <v>1</v>
      </c>
      <c r="L10" s="53">
        <v>0</v>
      </c>
      <c r="M10" s="2">
        <v>0</v>
      </c>
      <c r="N10" s="53">
        <v>0</v>
      </c>
      <c r="O10" s="2">
        <v>0</v>
      </c>
      <c r="P10" s="53">
        <v>0</v>
      </c>
      <c r="Q10" s="2">
        <v>0</v>
      </c>
      <c r="R10" s="53">
        <v>0</v>
      </c>
      <c r="S10" s="2">
        <v>0</v>
      </c>
      <c r="T10" s="55">
        <v>0</v>
      </c>
      <c r="U10" s="12">
        <f t="shared" si="0"/>
        <v>2</v>
      </c>
      <c r="V10" s="57">
        <f t="shared" si="1"/>
        <v>0</v>
      </c>
    </row>
    <row r="11" spans="1:22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0</v>
      </c>
      <c r="H11" s="53">
        <v>0</v>
      </c>
      <c r="I11" s="2">
        <v>0</v>
      </c>
      <c r="J11" s="53">
        <v>0</v>
      </c>
      <c r="K11" s="2">
        <v>0</v>
      </c>
      <c r="L11" s="53">
        <v>0</v>
      </c>
      <c r="M11" s="2">
        <v>0</v>
      </c>
      <c r="N11" s="53">
        <v>0</v>
      </c>
      <c r="O11" s="2">
        <v>0</v>
      </c>
      <c r="P11" s="53">
        <v>0</v>
      </c>
      <c r="Q11" s="2">
        <v>0</v>
      </c>
      <c r="R11" s="53">
        <v>0</v>
      </c>
      <c r="S11" s="2">
        <v>2</v>
      </c>
      <c r="T11" s="55">
        <v>5.68</v>
      </c>
      <c r="U11" s="12">
        <f t="shared" si="0"/>
        <v>2</v>
      </c>
      <c r="V11" s="57">
        <f t="shared" si="1"/>
        <v>5.68</v>
      </c>
    </row>
    <row r="12" spans="1:22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v>0</v>
      </c>
      <c r="N12" s="53">
        <v>0</v>
      </c>
      <c r="O12" s="2">
        <v>0</v>
      </c>
      <c r="P12" s="53">
        <v>0</v>
      </c>
      <c r="Q12" s="2">
        <v>0</v>
      </c>
      <c r="R12" s="53">
        <v>0</v>
      </c>
      <c r="S12" s="2">
        <v>0</v>
      </c>
      <c r="T12" s="55">
        <v>0</v>
      </c>
      <c r="U12" s="12">
        <f t="shared" si="0"/>
        <v>0</v>
      </c>
      <c r="V12" s="57">
        <f t="shared" si="1"/>
        <v>0</v>
      </c>
    </row>
    <row r="13" spans="1:22" x14ac:dyDescent="0.3">
      <c r="A13" s="2">
        <v>8</v>
      </c>
      <c r="B13" s="2" t="s">
        <v>10</v>
      </c>
      <c r="C13" s="2">
        <v>0</v>
      </c>
      <c r="D13" s="53">
        <v>0</v>
      </c>
      <c r="E13" s="2">
        <v>0</v>
      </c>
      <c r="F13" s="53">
        <v>0</v>
      </c>
      <c r="G13" s="2">
        <v>0</v>
      </c>
      <c r="H13" s="53">
        <v>0</v>
      </c>
      <c r="I13" s="2">
        <v>0</v>
      </c>
      <c r="J13" s="53">
        <v>0</v>
      </c>
      <c r="K13" s="2">
        <v>0</v>
      </c>
      <c r="L13" s="53">
        <v>0</v>
      </c>
      <c r="M13" s="2">
        <v>0</v>
      </c>
      <c r="N13" s="53">
        <v>0</v>
      </c>
      <c r="O13" s="2">
        <v>0</v>
      </c>
      <c r="P13" s="53">
        <v>0</v>
      </c>
      <c r="Q13" s="2">
        <v>0</v>
      </c>
      <c r="R13" s="53">
        <v>0</v>
      </c>
      <c r="S13" s="2">
        <v>0</v>
      </c>
      <c r="T13" s="55">
        <v>0</v>
      </c>
      <c r="U13" s="12">
        <f t="shared" si="0"/>
        <v>0</v>
      </c>
      <c r="V13" s="57">
        <f t="shared" si="1"/>
        <v>0</v>
      </c>
    </row>
    <row r="14" spans="1:22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3">
        <v>0</v>
      </c>
      <c r="O14" s="2">
        <v>0</v>
      </c>
      <c r="P14" s="53">
        <v>0</v>
      </c>
      <c r="Q14" s="2">
        <v>0</v>
      </c>
      <c r="R14" s="53">
        <v>0</v>
      </c>
      <c r="S14" s="2">
        <v>0</v>
      </c>
      <c r="T14" s="55">
        <v>0</v>
      </c>
      <c r="U14" s="12">
        <f t="shared" si="0"/>
        <v>0</v>
      </c>
      <c r="V14" s="57">
        <f t="shared" si="1"/>
        <v>0</v>
      </c>
    </row>
    <row r="15" spans="1:22" x14ac:dyDescent="0.3">
      <c r="A15" s="2">
        <v>10</v>
      </c>
      <c r="B15" s="2" t="s">
        <v>12</v>
      </c>
      <c r="C15" s="2">
        <v>41</v>
      </c>
      <c r="D15" s="53">
        <v>42.77</v>
      </c>
      <c r="E15" s="2">
        <v>0</v>
      </c>
      <c r="F15" s="53">
        <v>0</v>
      </c>
      <c r="G15" s="2">
        <v>1</v>
      </c>
      <c r="H15" s="53">
        <v>7.5</v>
      </c>
      <c r="I15" s="2">
        <v>14</v>
      </c>
      <c r="J15" s="53">
        <v>84.49</v>
      </c>
      <c r="K15" s="2">
        <v>1</v>
      </c>
      <c r="L15" s="53">
        <v>0.03</v>
      </c>
      <c r="M15" s="2">
        <v>0</v>
      </c>
      <c r="N15" s="53">
        <v>0</v>
      </c>
      <c r="O15" s="2">
        <v>0</v>
      </c>
      <c r="P15" s="53">
        <v>0</v>
      </c>
      <c r="Q15" s="2">
        <v>0</v>
      </c>
      <c r="R15" s="53">
        <v>0</v>
      </c>
      <c r="S15" s="2">
        <v>0</v>
      </c>
      <c r="T15" s="55">
        <v>0</v>
      </c>
      <c r="U15" s="12">
        <f t="shared" si="0"/>
        <v>57</v>
      </c>
      <c r="V15" s="57">
        <f t="shared" si="1"/>
        <v>134.79</v>
      </c>
    </row>
    <row r="16" spans="1:22" x14ac:dyDescent="0.3">
      <c r="A16" s="2">
        <v>11</v>
      </c>
      <c r="B16" s="2" t="s">
        <v>13</v>
      </c>
      <c r="C16" s="2">
        <v>3</v>
      </c>
      <c r="D16" s="53">
        <v>12.72</v>
      </c>
      <c r="E16" s="2">
        <v>0</v>
      </c>
      <c r="F16" s="53">
        <v>0</v>
      </c>
      <c r="G16" s="2">
        <v>0</v>
      </c>
      <c r="H16" s="53">
        <v>0</v>
      </c>
      <c r="I16" s="2">
        <v>3</v>
      </c>
      <c r="J16" s="53">
        <v>0</v>
      </c>
      <c r="K16" s="2">
        <v>0</v>
      </c>
      <c r="L16" s="53">
        <v>0</v>
      </c>
      <c r="M16" s="2">
        <v>2</v>
      </c>
      <c r="N16" s="53">
        <v>1</v>
      </c>
      <c r="O16" s="2">
        <v>0</v>
      </c>
      <c r="P16" s="53">
        <v>0</v>
      </c>
      <c r="Q16" s="2">
        <v>0</v>
      </c>
      <c r="R16" s="53">
        <v>0</v>
      </c>
      <c r="S16" s="2">
        <v>0</v>
      </c>
      <c r="T16" s="55">
        <v>0</v>
      </c>
      <c r="U16" s="12">
        <f t="shared" si="0"/>
        <v>8</v>
      </c>
      <c r="V16" s="57">
        <f t="shared" si="1"/>
        <v>13.72</v>
      </c>
    </row>
    <row r="17" spans="1:22" x14ac:dyDescent="0.3">
      <c r="A17" s="2">
        <v>12</v>
      </c>
      <c r="B17" s="2" t="s">
        <v>14</v>
      </c>
      <c r="C17" s="2">
        <v>0</v>
      </c>
      <c r="D17" s="53">
        <v>0</v>
      </c>
      <c r="E17" s="2">
        <v>0</v>
      </c>
      <c r="F17" s="53">
        <v>0</v>
      </c>
      <c r="G17" s="2">
        <v>1</v>
      </c>
      <c r="H17" s="53">
        <v>0.1</v>
      </c>
      <c r="I17" s="2">
        <v>0</v>
      </c>
      <c r="J17" s="53">
        <v>0</v>
      </c>
      <c r="K17" s="2">
        <v>0</v>
      </c>
      <c r="L17" s="53">
        <v>0</v>
      </c>
      <c r="M17" s="2">
        <v>0</v>
      </c>
      <c r="N17" s="53">
        <v>0</v>
      </c>
      <c r="O17" s="2">
        <v>0</v>
      </c>
      <c r="P17" s="53">
        <v>0</v>
      </c>
      <c r="Q17" s="2">
        <v>0</v>
      </c>
      <c r="R17" s="53">
        <v>0</v>
      </c>
      <c r="S17" s="2">
        <v>2</v>
      </c>
      <c r="T17" s="55">
        <v>0.22</v>
      </c>
      <c r="U17" s="12">
        <f t="shared" si="0"/>
        <v>3</v>
      </c>
      <c r="V17" s="57">
        <f t="shared" si="1"/>
        <v>0.32</v>
      </c>
    </row>
    <row r="18" spans="1:22" ht="17.25" customHeight="1" x14ac:dyDescent="0.3">
      <c r="A18" s="3" t="s">
        <v>15</v>
      </c>
      <c r="B18" s="3" t="s">
        <v>16</v>
      </c>
      <c r="C18" s="3">
        <f t="shared" ref="C18:T18" si="2">SUM(C6:C17)</f>
        <v>53</v>
      </c>
      <c r="D18" s="54">
        <f t="shared" si="2"/>
        <v>61.99</v>
      </c>
      <c r="E18" s="3">
        <f t="shared" si="2"/>
        <v>0</v>
      </c>
      <c r="F18" s="54">
        <f t="shared" si="2"/>
        <v>0</v>
      </c>
      <c r="G18" s="3">
        <f t="shared" si="2"/>
        <v>2</v>
      </c>
      <c r="H18" s="54">
        <f t="shared" si="2"/>
        <v>7.6</v>
      </c>
      <c r="I18" s="3">
        <f t="shared" si="2"/>
        <v>17</v>
      </c>
      <c r="J18" s="54">
        <f t="shared" si="2"/>
        <v>84.49</v>
      </c>
      <c r="K18" s="3">
        <f t="shared" si="2"/>
        <v>3</v>
      </c>
      <c r="L18" s="54">
        <f t="shared" si="2"/>
        <v>1.1300000000000001</v>
      </c>
      <c r="M18" s="3">
        <f t="shared" si="2"/>
        <v>3</v>
      </c>
      <c r="N18" s="54">
        <f t="shared" si="2"/>
        <v>3</v>
      </c>
      <c r="O18" s="3">
        <f t="shared" si="2"/>
        <v>0</v>
      </c>
      <c r="P18" s="54">
        <f t="shared" si="2"/>
        <v>0</v>
      </c>
      <c r="Q18" s="3">
        <f t="shared" si="2"/>
        <v>0</v>
      </c>
      <c r="R18" s="54">
        <f t="shared" si="2"/>
        <v>0</v>
      </c>
      <c r="S18" s="3">
        <f t="shared" si="2"/>
        <v>36</v>
      </c>
      <c r="T18" s="56">
        <f t="shared" si="2"/>
        <v>141.73000000000002</v>
      </c>
      <c r="U18" s="13">
        <f t="shared" si="0"/>
        <v>114</v>
      </c>
      <c r="V18" s="58">
        <f t="shared" si="1"/>
        <v>299.94</v>
      </c>
    </row>
    <row r="19" spans="1:22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3">
        <v>0</v>
      </c>
      <c r="O19" s="2">
        <v>0</v>
      </c>
      <c r="P19" s="53">
        <v>0</v>
      </c>
      <c r="Q19" s="2">
        <v>0</v>
      </c>
      <c r="R19" s="53">
        <v>0</v>
      </c>
      <c r="S19" s="2">
        <v>0</v>
      </c>
      <c r="T19" s="55">
        <v>0</v>
      </c>
      <c r="U19" s="12">
        <f t="shared" si="0"/>
        <v>0</v>
      </c>
      <c r="V19" s="57">
        <f t="shared" si="1"/>
        <v>0</v>
      </c>
    </row>
    <row r="20" spans="1:22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2">
        <v>0</v>
      </c>
      <c r="P20" s="53">
        <v>0</v>
      </c>
      <c r="Q20" s="2">
        <v>0</v>
      </c>
      <c r="R20" s="53">
        <v>0</v>
      </c>
      <c r="S20" s="2">
        <v>0</v>
      </c>
      <c r="T20" s="55">
        <v>0</v>
      </c>
      <c r="U20" s="12">
        <f t="shared" si="0"/>
        <v>0</v>
      </c>
      <c r="V20" s="57">
        <f t="shared" si="1"/>
        <v>0</v>
      </c>
    </row>
    <row r="21" spans="1:22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0</v>
      </c>
      <c r="J21" s="53">
        <v>0</v>
      </c>
      <c r="K21" s="2">
        <v>0</v>
      </c>
      <c r="L21" s="53">
        <v>0</v>
      </c>
      <c r="M21" s="2">
        <v>0</v>
      </c>
      <c r="N21" s="53">
        <v>0</v>
      </c>
      <c r="O21" s="2">
        <v>0</v>
      </c>
      <c r="P21" s="53">
        <v>0</v>
      </c>
      <c r="Q21" s="2">
        <v>0</v>
      </c>
      <c r="R21" s="53">
        <v>0</v>
      </c>
      <c r="S21" s="2">
        <v>2</v>
      </c>
      <c r="T21" s="55">
        <v>4.25</v>
      </c>
      <c r="U21" s="12">
        <f t="shared" si="0"/>
        <v>2</v>
      </c>
      <c r="V21" s="57">
        <f t="shared" si="1"/>
        <v>4.25</v>
      </c>
    </row>
    <row r="22" spans="1:22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v>0</v>
      </c>
      <c r="N22" s="53">
        <v>0</v>
      </c>
      <c r="O22" s="2">
        <v>0</v>
      </c>
      <c r="P22" s="53">
        <v>0</v>
      </c>
      <c r="Q22" s="2">
        <v>0</v>
      </c>
      <c r="R22" s="53">
        <v>0</v>
      </c>
      <c r="S22" s="2">
        <v>0</v>
      </c>
      <c r="T22" s="55">
        <v>0</v>
      </c>
      <c r="U22" s="12">
        <f t="shared" si="0"/>
        <v>0</v>
      </c>
      <c r="V22" s="57">
        <f t="shared" si="1"/>
        <v>0</v>
      </c>
    </row>
    <row r="23" spans="1:22" x14ac:dyDescent="0.3">
      <c r="A23" s="2">
        <v>5</v>
      </c>
      <c r="B23" s="2" t="s">
        <v>20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3">
        <v>0</v>
      </c>
      <c r="I23" s="2">
        <v>0</v>
      </c>
      <c r="J23" s="53">
        <v>0</v>
      </c>
      <c r="K23" s="2">
        <v>0</v>
      </c>
      <c r="L23" s="53">
        <v>0</v>
      </c>
      <c r="M23" s="2">
        <v>0</v>
      </c>
      <c r="N23" s="53">
        <v>0</v>
      </c>
      <c r="O23" s="2">
        <v>0</v>
      </c>
      <c r="P23" s="53">
        <v>0</v>
      </c>
      <c r="Q23" s="2">
        <v>0</v>
      </c>
      <c r="R23" s="53">
        <v>0</v>
      </c>
      <c r="S23" s="2">
        <v>1</v>
      </c>
      <c r="T23" s="55">
        <v>9</v>
      </c>
      <c r="U23" s="12">
        <f t="shared" si="0"/>
        <v>1</v>
      </c>
      <c r="V23" s="57">
        <f t="shared" si="1"/>
        <v>9</v>
      </c>
    </row>
    <row r="24" spans="1:22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3">
        <v>0</v>
      </c>
      <c r="O24" s="2">
        <v>0</v>
      </c>
      <c r="P24" s="53">
        <v>0</v>
      </c>
      <c r="Q24" s="2">
        <v>0</v>
      </c>
      <c r="R24" s="53">
        <v>0</v>
      </c>
      <c r="S24" s="2">
        <v>0</v>
      </c>
      <c r="T24" s="55">
        <v>0</v>
      </c>
      <c r="U24" s="12">
        <f t="shared" si="0"/>
        <v>0</v>
      </c>
      <c r="V24" s="57">
        <f t="shared" si="1"/>
        <v>0</v>
      </c>
    </row>
    <row r="25" spans="1:22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v>0</v>
      </c>
      <c r="N25" s="53">
        <v>0</v>
      </c>
      <c r="O25" s="2">
        <v>0</v>
      </c>
      <c r="P25" s="53">
        <v>0</v>
      </c>
      <c r="Q25" s="2">
        <v>0</v>
      </c>
      <c r="R25" s="53">
        <v>0</v>
      </c>
      <c r="S25" s="2">
        <v>0</v>
      </c>
      <c r="T25" s="55">
        <v>0</v>
      </c>
      <c r="U25" s="12">
        <f t="shared" si="0"/>
        <v>0</v>
      </c>
      <c r="V25" s="57">
        <f t="shared" si="1"/>
        <v>0</v>
      </c>
    </row>
    <row r="26" spans="1:22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3">
        <v>0</v>
      </c>
      <c r="O26" s="2">
        <v>0</v>
      </c>
      <c r="P26" s="53">
        <v>0</v>
      </c>
      <c r="Q26" s="2">
        <v>0</v>
      </c>
      <c r="R26" s="53">
        <v>0</v>
      </c>
      <c r="S26" s="2">
        <v>0</v>
      </c>
      <c r="T26" s="55">
        <v>0</v>
      </c>
      <c r="U26" s="12">
        <f t="shared" si="0"/>
        <v>0</v>
      </c>
      <c r="V26" s="57">
        <f t="shared" si="1"/>
        <v>0</v>
      </c>
    </row>
    <row r="27" spans="1:22" ht="13.5" customHeight="1" x14ac:dyDescent="0.3">
      <c r="A27" s="3" t="s">
        <v>24</v>
      </c>
      <c r="B27" s="3" t="s">
        <v>16</v>
      </c>
      <c r="C27" s="3">
        <f t="shared" ref="C27:T27" si="3">SUM(C19:C26)</f>
        <v>0</v>
      </c>
      <c r="D27" s="54">
        <f t="shared" si="3"/>
        <v>0</v>
      </c>
      <c r="E27" s="3">
        <f t="shared" si="3"/>
        <v>0</v>
      </c>
      <c r="F27" s="54">
        <f t="shared" si="3"/>
        <v>0</v>
      </c>
      <c r="G27" s="3">
        <f t="shared" si="3"/>
        <v>0</v>
      </c>
      <c r="H27" s="54">
        <f t="shared" si="3"/>
        <v>0</v>
      </c>
      <c r="I27" s="3">
        <f t="shared" si="3"/>
        <v>0</v>
      </c>
      <c r="J27" s="54">
        <f t="shared" si="3"/>
        <v>0</v>
      </c>
      <c r="K27" s="3">
        <f t="shared" si="3"/>
        <v>0</v>
      </c>
      <c r="L27" s="54">
        <f t="shared" si="3"/>
        <v>0</v>
      </c>
      <c r="M27" s="3">
        <f t="shared" si="3"/>
        <v>0</v>
      </c>
      <c r="N27" s="54">
        <f t="shared" si="3"/>
        <v>0</v>
      </c>
      <c r="O27" s="3">
        <f t="shared" si="3"/>
        <v>0</v>
      </c>
      <c r="P27" s="54">
        <f t="shared" si="3"/>
        <v>0</v>
      </c>
      <c r="Q27" s="3">
        <f t="shared" si="3"/>
        <v>0</v>
      </c>
      <c r="R27" s="54">
        <f t="shared" si="3"/>
        <v>0</v>
      </c>
      <c r="S27" s="3">
        <f t="shared" si="3"/>
        <v>3</v>
      </c>
      <c r="T27" s="56">
        <f t="shared" si="3"/>
        <v>13.25</v>
      </c>
      <c r="U27" s="13">
        <f t="shared" si="0"/>
        <v>3</v>
      </c>
      <c r="V27" s="58">
        <f t="shared" si="1"/>
        <v>13.25</v>
      </c>
    </row>
    <row r="28" spans="1:22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53">
        <v>0</v>
      </c>
      <c r="O28" s="2">
        <v>0</v>
      </c>
      <c r="P28" s="53">
        <v>0</v>
      </c>
      <c r="Q28" s="2">
        <v>0</v>
      </c>
      <c r="R28" s="53">
        <v>0</v>
      </c>
      <c r="S28" s="2">
        <v>0</v>
      </c>
      <c r="T28" s="55">
        <v>0</v>
      </c>
      <c r="U28" s="12">
        <f t="shared" si="0"/>
        <v>0</v>
      </c>
      <c r="V28" s="57">
        <f t="shared" si="1"/>
        <v>0</v>
      </c>
    </row>
    <row r="29" spans="1:22" x14ac:dyDescent="0.3">
      <c r="A29" s="3" t="s">
        <v>26</v>
      </c>
      <c r="B29" s="3" t="s">
        <v>16</v>
      </c>
      <c r="C29" s="3">
        <f>C28</f>
        <v>0</v>
      </c>
      <c r="D29" s="54">
        <f t="shared" ref="D29:T29" si="4">D28</f>
        <v>0</v>
      </c>
      <c r="E29" s="3">
        <f t="shared" si="4"/>
        <v>0</v>
      </c>
      <c r="F29" s="54">
        <f t="shared" si="4"/>
        <v>0</v>
      </c>
      <c r="G29" s="3">
        <f t="shared" si="4"/>
        <v>0</v>
      </c>
      <c r="H29" s="54">
        <f t="shared" si="4"/>
        <v>0</v>
      </c>
      <c r="I29" s="3">
        <f t="shared" si="4"/>
        <v>0</v>
      </c>
      <c r="J29" s="54">
        <f t="shared" si="4"/>
        <v>0</v>
      </c>
      <c r="K29" s="3">
        <f t="shared" si="4"/>
        <v>0</v>
      </c>
      <c r="L29" s="54">
        <f t="shared" si="4"/>
        <v>0</v>
      </c>
      <c r="M29" s="3">
        <f t="shared" si="4"/>
        <v>0</v>
      </c>
      <c r="N29" s="54">
        <f t="shared" si="4"/>
        <v>0</v>
      </c>
      <c r="O29" s="3">
        <f t="shared" si="4"/>
        <v>0</v>
      </c>
      <c r="P29" s="54">
        <f t="shared" si="4"/>
        <v>0</v>
      </c>
      <c r="Q29" s="3">
        <f t="shared" si="4"/>
        <v>0</v>
      </c>
      <c r="R29" s="54">
        <f t="shared" si="4"/>
        <v>0</v>
      </c>
      <c r="S29" s="3">
        <f t="shared" si="4"/>
        <v>0</v>
      </c>
      <c r="T29" s="56">
        <f t="shared" si="4"/>
        <v>0</v>
      </c>
      <c r="U29" s="13">
        <f t="shared" si="0"/>
        <v>0</v>
      </c>
      <c r="V29" s="58">
        <f t="shared" si="1"/>
        <v>0</v>
      </c>
    </row>
    <row r="30" spans="1:22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  <c r="O30" s="2">
        <v>0</v>
      </c>
      <c r="P30" s="53">
        <v>0</v>
      </c>
      <c r="Q30" s="2">
        <v>0</v>
      </c>
      <c r="R30" s="53">
        <v>0</v>
      </c>
      <c r="S30" s="2">
        <v>0</v>
      </c>
      <c r="T30" s="55">
        <v>0</v>
      </c>
      <c r="U30" s="12">
        <f t="shared" si="0"/>
        <v>0</v>
      </c>
      <c r="V30" s="57">
        <f t="shared" si="1"/>
        <v>0</v>
      </c>
    </row>
    <row r="31" spans="1:22" ht="18" customHeight="1" x14ac:dyDescent="0.3">
      <c r="A31" s="3" t="s">
        <v>28</v>
      </c>
      <c r="B31" s="3" t="s">
        <v>16</v>
      </c>
      <c r="C31" s="3">
        <f>C18+C27+C29+C30</f>
        <v>53</v>
      </c>
      <c r="D31" s="54">
        <f t="shared" ref="D31:T31" si="5">D18+D27+D29+D30</f>
        <v>61.99</v>
      </c>
      <c r="E31" s="3">
        <f t="shared" si="5"/>
        <v>0</v>
      </c>
      <c r="F31" s="54">
        <f t="shared" si="5"/>
        <v>0</v>
      </c>
      <c r="G31" s="3">
        <f t="shared" si="5"/>
        <v>2</v>
      </c>
      <c r="H31" s="54">
        <f t="shared" si="5"/>
        <v>7.6</v>
      </c>
      <c r="I31" s="3">
        <f t="shared" si="5"/>
        <v>17</v>
      </c>
      <c r="J31" s="54">
        <f t="shared" si="5"/>
        <v>84.49</v>
      </c>
      <c r="K31" s="3">
        <f t="shared" si="5"/>
        <v>3</v>
      </c>
      <c r="L31" s="54">
        <f t="shared" si="5"/>
        <v>1.1300000000000001</v>
      </c>
      <c r="M31" s="3">
        <f t="shared" si="5"/>
        <v>3</v>
      </c>
      <c r="N31" s="54">
        <f t="shared" si="5"/>
        <v>3</v>
      </c>
      <c r="O31" s="3">
        <f t="shared" si="5"/>
        <v>0</v>
      </c>
      <c r="P31" s="54">
        <f t="shared" si="5"/>
        <v>0</v>
      </c>
      <c r="Q31" s="3">
        <f t="shared" si="5"/>
        <v>0</v>
      </c>
      <c r="R31" s="54">
        <f t="shared" si="5"/>
        <v>0</v>
      </c>
      <c r="S31" s="3">
        <f t="shared" si="5"/>
        <v>39</v>
      </c>
      <c r="T31" s="56">
        <f t="shared" si="5"/>
        <v>154.98000000000002</v>
      </c>
      <c r="U31" s="13">
        <f t="shared" si="0"/>
        <v>117</v>
      </c>
      <c r="V31" s="58">
        <f t="shared" si="1"/>
        <v>313.19</v>
      </c>
    </row>
  </sheetData>
  <mergeCells count="15">
    <mergeCell ref="U4:V4"/>
    <mergeCell ref="A1:V1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B4:B5"/>
    <mergeCell ref="A4:A5"/>
  </mergeCells>
  <pageMargins left="0.51" right="0.25" top="0.75" bottom="0.75" header="0.3" footer="0.3"/>
  <pageSetup paperSize="9" scale="9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A1:V29"/>
  <sheetViews>
    <sheetView workbookViewId="0">
      <selection activeCell="AD8" sqref="AD8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4.109375" customWidth="1"/>
    <col min="4" max="4" width="10.88671875" style="46" customWidth="1"/>
    <col min="5" max="5" width="5.88671875" customWidth="1"/>
    <col min="6" max="6" width="11.44140625" customWidth="1"/>
    <col min="7" max="7" width="6.33203125" customWidth="1"/>
    <col min="8" max="8" width="4.6640625" style="46" customWidth="1"/>
    <col min="9" max="9" width="4.109375" customWidth="1"/>
    <col min="10" max="10" width="12.6640625" style="46" customWidth="1"/>
    <col min="11" max="11" width="4.109375" customWidth="1"/>
    <col min="12" max="12" width="4.6640625" style="46" customWidth="1"/>
    <col min="13" max="13" width="4.109375" customWidth="1"/>
    <col min="14" max="14" width="4.6640625" style="46" customWidth="1"/>
    <col min="15" max="15" width="4.109375" customWidth="1"/>
    <col min="16" max="16" width="4.6640625" customWidth="1"/>
    <col min="17" max="17" width="4.109375" customWidth="1"/>
    <col min="18" max="18" width="4.6640625" customWidth="1"/>
    <col min="19" max="19" width="4.109375" customWidth="1"/>
    <col min="20" max="20" width="6.5546875" style="46" customWidth="1"/>
    <col min="21" max="21" width="4.109375" customWidth="1"/>
    <col min="22" max="22" width="6.5546875" style="46" customWidth="1"/>
  </cols>
  <sheetData>
    <row r="1" spans="1:22" ht="23.4" x14ac:dyDescent="0.45">
      <c r="A1" s="641">
        <v>44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2" ht="23.4" x14ac:dyDescent="0.45">
      <c r="A2" s="577" t="s">
        <v>823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7"/>
    </row>
    <row r="3" spans="1:22" ht="23.4" x14ac:dyDescent="0.45">
      <c r="A3" s="580" t="s">
        <v>83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2"/>
    </row>
    <row r="4" spans="1:22" ht="49.5" customHeight="1" x14ac:dyDescent="0.3">
      <c r="A4" s="619" t="s">
        <v>0</v>
      </c>
      <c r="B4" s="738" t="s">
        <v>84</v>
      </c>
      <c r="C4" s="640" t="s">
        <v>425</v>
      </c>
      <c r="D4" s="640"/>
      <c r="E4" s="640" t="s">
        <v>426</v>
      </c>
      <c r="F4" s="640"/>
      <c r="G4" s="640" t="s">
        <v>427</v>
      </c>
      <c r="H4" s="640"/>
      <c r="I4" s="640" t="s">
        <v>428</v>
      </c>
      <c r="J4" s="640"/>
      <c r="K4" s="640" t="s">
        <v>429</v>
      </c>
      <c r="L4" s="640"/>
      <c r="M4" s="640" t="s">
        <v>434</v>
      </c>
      <c r="N4" s="640"/>
      <c r="O4" s="640" t="s">
        <v>430</v>
      </c>
      <c r="P4" s="640"/>
      <c r="Q4" s="640" t="s">
        <v>431</v>
      </c>
      <c r="R4" s="640"/>
      <c r="S4" s="640" t="s">
        <v>432</v>
      </c>
      <c r="T4" s="640"/>
      <c r="U4" s="705" t="s">
        <v>653</v>
      </c>
      <c r="V4" s="705"/>
    </row>
    <row r="5" spans="1:22" x14ac:dyDescent="0.3">
      <c r="A5" s="620"/>
      <c r="B5" s="639"/>
      <c r="C5" s="405" t="s">
        <v>180</v>
      </c>
      <c r="D5" s="70" t="s">
        <v>182</v>
      </c>
      <c r="E5" s="405" t="s">
        <v>180</v>
      </c>
      <c r="F5" s="70" t="s">
        <v>182</v>
      </c>
      <c r="G5" s="405" t="s">
        <v>180</v>
      </c>
      <c r="H5" s="70" t="s">
        <v>182</v>
      </c>
      <c r="I5" s="405" t="s">
        <v>180</v>
      </c>
      <c r="J5" s="70" t="s">
        <v>182</v>
      </c>
      <c r="K5" s="405" t="s">
        <v>180</v>
      </c>
      <c r="L5" s="70" t="s">
        <v>182</v>
      </c>
      <c r="M5" s="405" t="s">
        <v>180</v>
      </c>
      <c r="N5" s="70" t="s">
        <v>182</v>
      </c>
      <c r="O5" s="405" t="s">
        <v>180</v>
      </c>
      <c r="P5" s="70" t="s">
        <v>182</v>
      </c>
      <c r="Q5" s="405" t="s">
        <v>180</v>
      </c>
      <c r="R5" s="70" t="s">
        <v>182</v>
      </c>
      <c r="S5" s="405" t="s">
        <v>180</v>
      </c>
      <c r="T5" s="70" t="s">
        <v>182</v>
      </c>
      <c r="U5" s="405" t="s">
        <v>180</v>
      </c>
      <c r="V5" s="70" t="s">
        <v>182</v>
      </c>
    </row>
    <row r="6" spans="1:22" x14ac:dyDescent="0.3">
      <c r="A6" s="5">
        <v>1</v>
      </c>
      <c r="B6" s="407" t="s">
        <v>96</v>
      </c>
      <c r="C6" s="411">
        <v>0</v>
      </c>
      <c r="D6" s="459">
        <v>0</v>
      </c>
      <c r="E6" s="411">
        <v>0</v>
      </c>
      <c r="F6" s="411">
        <v>0</v>
      </c>
      <c r="G6" s="411">
        <v>0</v>
      </c>
      <c r="H6" s="459">
        <v>0</v>
      </c>
      <c r="I6" s="411">
        <v>0</v>
      </c>
      <c r="J6" s="459">
        <v>0</v>
      </c>
      <c r="K6" s="411">
        <v>0</v>
      </c>
      <c r="L6" s="459">
        <v>0</v>
      </c>
      <c r="M6" s="411">
        <v>0</v>
      </c>
      <c r="N6" s="459">
        <v>0</v>
      </c>
      <c r="O6" s="411">
        <v>0</v>
      </c>
      <c r="P6" s="411">
        <v>0</v>
      </c>
      <c r="Q6" s="411">
        <v>0</v>
      </c>
      <c r="R6" s="411">
        <v>0</v>
      </c>
      <c r="S6" s="411">
        <v>0</v>
      </c>
      <c r="T6" s="459">
        <v>0</v>
      </c>
      <c r="U6" s="411">
        <v>0</v>
      </c>
      <c r="V6" s="459">
        <v>0</v>
      </c>
    </row>
    <row r="7" spans="1:22" x14ac:dyDescent="0.3">
      <c r="A7" s="5">
        <v>2</v>
      </c>
      <c r="B7" s="407" t="s">
        <v>97</v>
      </c>
      <c r="C7" s="411">
        <v>0</v>
      </c>
      <c r="D7" s="459">
        <v>0</v>
      </c>
      <c r="E7" s="411">
        <v>0</v>
      </c>
      <c r="F7" s="411">
        <v>0</v>
      </c>
      <c r="G7" s="411">
        <v>0</v>
      </c>
      <c r="H7" s="459">
        <v>0</v>
      </c>
      <c r="I7" s="411">
        <v>1</v>
      </c>
      <c r="J7" s="459">
        <v>4.5</v>
      </c>
      <c r="K7" s="411">
        <v>0</v>
      </c>
      <c r="L7" s="459">
        <v>0</v>
      </c>
      <c r="M7" s="411">
        <v>0</v>
      </c>
      <c r="N7" s="459">
        <v>0</v>
      </c>
      <c r="O7" s="411">
        <v>0</v>
      </c>
      <c r="P7" s="411">
        <v>0</v>
      </c>
      <c r="Q7" s="411">
        <v>0</v>
      </c>
      <c r="R7" s="411">
        <v>0</v>
      </c>
      <c r="S7" s="411">
        <v>0</v>
      </c>
      <c r="T7" s="459">
        <v>0</v>
      </c>
      <c r="U7" s="411">
        <v>1</v>
      </c>
      <c r="V7" s="459">
        <v>4.5</v>
      </c>
    </row>
    <row r="8" spans="1:22" x14ac:dyDescent="0.3">
      <c r="A8" s="5">
        <v>3</v>
      </c>
      <c r="B8" s="407" t="s">
        <v>98</v>
      </c>
      <c r="C8" s="411">
        <v>0</v>
      </c>
      <c r="D8" s="459">
        <v>0</v>
      </c>
      <c r="E8" s="411">
        <v>0</v>
      </c>
      <c r="F8" s="411">
        <v>0</v>
      </c>
      <c r="G8" s="411">
        <v>0</v>
      </c>
      <c r="H8" s="459">
        <v>0</v>
      </c>
      <c r="I8" s="411">
        <v>0</v>
      </c>
      <c r="J8" s="459">
        <v>0</v>
      </c>
      <c r="K8" s="411">
        <v>0</v>
      </c>
      <c r="L8" s="459">
        <v>0</v>
      </c>
      <c r="M8" s="411">
        <v>0</v>
      </c>
      <c r="N8" s="459">
        <v>0</v>
      </c>
      <c r="O8" s="411">
        <v>0</v>
      </c>
      <c r="P8" s="411">
        <v>0</v>
      </c>
      <c r="Q8" s="411">
        <v>0</v>
      </c>
      <c r="R8" s="411">
        <v>0</v>
      </c>
      <c r="S8" s="411">
        <v>0</v>
      </c>
      <c r="T8" s="459">
        <v>0</v>
      </c>
      <c r="U8" s="411">
        <v>0</v>
      </c>
      <c r="V8" s="459">
        <v>0</v>
      </c>
    </row>
    <row r="9" spans="1:22" x14ac:dyDescent="0.3">
      <c r="A9" s="5">
        <v>4</v>
      </c>
      <c r="B9" s="407" t="s">
        <v>99</v>
      </c>
      <c r="C9" s="411">
        <v>0</v>
      </c>
      <c r="D9" s="459">
        <v>0</v>
      </c>
      <c r="E9" s="411">
        <v>0</v>
      </c>
      <c r="F9" s="411">
        <v>0</v>
      </c>
      <c r="G9" s="411">
        <v>1</v>
      </c>
      <c r="H9" s="459">
        <v>7.5</v>
      </c>
      <c r="I9" s="411">
        <v>0</v>
      </c>
      <c r="J9" s="459">
        <v>0</v>
      </c>
      <c r="K9" s="411">
        <v>0</v>
      </c>
      <c r="L9" s="459">
        <v>0</v>
      </c>
      <c r="M9" s="411">
        <v>0</v>
      </c>
      <c r="N9" s="459">
        <v>0</v>
      </c>
      <c r="O9" s="411">
        <v>0</v>
      </c>
      <c r="P9" s="411">
        <v>0</v>
      </c>
      <c r="Q9" s="411">
        <v>0</v>
      </c>
      <c r="R9" s="411">
        <v>0</v>
      </c>
      <c r="S9" s="411">
        <v>0</v>
      </c>
      <c r="T9" s="459">
        <v>0</v>
      </c>
      <c r="U9" s="411">
        <v>1</v>
      </c>
      <c r="V9" s="459">
        <v>7.5</v>
      </c>
    </row>
    <row r="10" spans="1:22" x14ac:dyDescent="0.3">
      <c r="A10" s="5">
        <v>5</v>
      </c>
      <c r="B10" s="407" t="s">
        <v>100</v>
      </c>
      <c r="C10" s="411">
        <v>8</v>
      </c>
      <c r="D10" s="459">
        <v>4</v>
      </c>
      <c r="E10" s="411">
        <v>0</v>
      </c>
      <c r="F10" s="411">
        <v>0</v>
      </c>
      <c r="G10" s="411">
        <v>0</v>
      </c>
      <c r="H10" s="459">
        <v>0</v>
      </c>
      <c r="I10" s="411">
        <v>0</v>
      </c>
      <c r="J10" s="459">
        <v>0</v>
      </c>
      <c r="K10" s="411">
        <v>2</v>
      </c>
      <c r="L10" s="459">
        <v>1.1000000000000001</v>
      </c>
      <c r="M10" s="411">
        <v>0</v>
      </c>
      <c r="N10" s="459">
        <v>0</v>
      </c>
      <c r="O10" s="411">
        <v>0</v>
      </c>
      <c r="P10" s="411">
        <v>0</v>
      </c>
      <c r="Q10" s="411">
        <v>0</v>
      </c>
      <c r="R10" s="411">
        <v>0</v>
      </c>
      <c r="S10" s="411">
        <v>9</v>
      </c>
      <c r="T10" s="459">
        <v>1.35</v>
      </c>
      <c r="U10" s="411">
        <v>19</v>
      </c>
      <c r="V10" s="459">
        <v>6.45</v>
      </c>
    </row>
    <row r="11" spans="1:22" x14ac:dyDescent="0.3">
      <c r="A11" s="5">
        <v>6</v>
      </c>
      <c r="B11" s="407" t="s">
        <v>101</v>
      </c>
      <c r="C11" s="411">
        <v>0</v>
      </c>
      <c r="D11" s="459">
        <v>0</v>
      </c>
      <c r="E11" s="411">
        <v>0</v>
      </c>
      <c r="F11" s="411">
        <v>0</v>
      </c>
      <c r="G11" s="411">
        <v>0</v>
      </c>
      <c r="H11" s="459">
        <v>0</v>
      </c>
      <c r="I11" s="411">
        <v>0</v>
      </c>
      <c r="J11" s="459">
        <v>0</v>
      </c>
      <c r="K11" s="411">
        <v>0</v>
      </c>
      <c r="L11" s="459">
        <v>0</v>
      </c>
      <c r="M11" s="411">
        <v>0</v>
      </c>
      <c r="N11" s="459">
        <v>0</v>
      </c>
      <c r="O11" s="411">
        <v>0</v>
      </c>
      <c r="P11" s="411">
        <v>0</v>
      </c>
      <c r="Q11" s="411">
        <v>0</v>
      </c>
      <c r="R11" s="411">
        <v>0</v>
      </c>
      <c r="S11" s="411">
        <v>0</v>
      </c>
      <c r="T11" s="459">
        <v>0</v>
      </c>
      <c r="U11" s="411">
        <v>0</v>
      </c>
      <c r="V11" s="459">
        <v>0</v>
      </c>
    </row>
    <row r="12" spans="1:22" x14ac:dyDescent="0.3">
      <c r="A12" s="5">
        <v>7</v>
      </c>
      <c r="B12" s="407" t="s">
        <v>102</v>
      </c>
      <c r="C12" s="411">
        <v>0</v>
      </c>
      <c r="D12" s="459">
        <v>0</v>
      </c>
      <c r="E12" s="411">
        <v>0</v>
      </c>
      <c r="F12" s="411">
        <v>0</v>
      </c>
      <c r="G12" s="411">
        <v>0</v>
      </c>
      <c r="H12" s="459">
        <v>0</v>
      </c>
      <c r="I12" s="411">
        <v>0</v>
      </c>
      <c r="J12" s="459">
        <v>0</v>
      </c>
      <c r="K12" s="411">
        <v>0</v>
      </c>
      <c r="L12" s="459">
        <v>0</v>
      </c>
      <c r="M12" s="411">
        <v>0</v>
      </c>
      <c r="N12" s="459">
        <v>0</v>
      </c>
      <c r="O12" s="411">
        <v>0</v>
      </c>
      <c r="P12" s="411">
        <v>0</v>
      </c>
      <c r="Q12" s="411">
        <v>0</v>
      </c>
      <c r="R12" s="411">
        <v>0</v>
      </c>
      <c r="S12" s="411">
        <v>0</v>
      </c>
      <c r="T12" s="459">
        <v>0</v>
      </c>
      <c r="U12" s="411">
        <v>0</v>
      </c>
      <c r="V12" s="459">
        <v>0</v>
      </c>
    </row>
    <row r="13" spans="1:22" x14ac:dyDescent="0.3">
      <c r="A13" s="5">
        <v>8</v>
      </c>
      <c r="B13" s="407" t="s">
        <v>103</v>
      </c>
      <c r="C13" s="411">
        <v>0</v>
      </c>
      <c r="D13" s="459">
        <v>0</v>
      </c>
      <c r="E13" s="411">
        <v>0</v>
      </c>
      <c r="F13" s="411">
        <v>0</v>
      </c>
      <c r="G13" s="411">
        <v>0</v>
      </c>
      <c r="H13" s="459">
        <v>0</v>
      </c>
      <c r="I13" s="411">
        <v>0</v>
      </c>
      <c r="J13" s="459">
        <v>0</v>
      </c>
      <c r="K13" s="411">
        <v>0</v>
      </c>
      <c r="L13" s="459">
        <v>0</v>
      </c>
      <c r="M13" s="411">
        <v>0</v>
      </c>
      <c r="N13" s="459">
        <v>0</v>
      </c>
      <c r="O13" s="411">
        <v>0</v>
      </c>
      <c r="P13" s="411">
        <v>0</v>
      </c>
      <c r="Q13" s="411">
        <v>0</v>
      </c>
      <c r="R13" s="411">
        <v>0</v>
      </c>
      <c r="S13" s="411">
        <v>0</v>
      </c>
      <c r="T13" s="459">
        <v>0</v>
      </c>
      <c r="U13" s="411">
        <v>0</v>
      </c>
      <c r="V13" s="459">
        <v>0</v>
      </c>
    </row>
    <row r="14" spans="1:22" x14ac:dyDescent="0.3">
      <c r="A14" s="5">
        <v>9</v>
      </c>
      <c r="B14" s="5" t="s">
        <v>104</v>
      </c>
      <c r="C14" s="408">
        <v>3</v>
      </c>
      <c r="D14" s="446">
        <v>4.24</v>
      </c>
      <c r="E14" s="408">
        <v>0</v>
      </c>
      <c r="F14" s="408">
        <v>0</v>
      </c>
      <c r="G14" s="408">
        <v>0</v>
      </c>
      <c r="H14" s="446">
        <v>0</v>
      </c>
      <c r="I14" s="408">
        <v>0</v>
      </c>
      <c r="J14" s="446">
        <v>0</v>
      </c>
      <c r="K14" s="408">
        <v>0</v>
      </c>
      <c r="L14" s="446">
        <v>0</v>
      </c>
      <c r="M14" s="408">
        <v>0</v>
      </c>
      <c r="N14" s="446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46">
        <v>0</v>
      </c>
      <c r="U14" s="408">
        <v>3</v>
      </c>
      <c r="V14" s="446">
        <v>4.24</v>
      </c>
    </row>
    <row r="15" spans="1:22" x14ac:dyDescent="0.3">
      <c r="A15" s="5">
        <v>10</v>
      </c>
      <c r="B15" s="5" t="s">
        <v>105</v>
      </c>
      <c r="C15" s="5">
        <v>0</v>
      </c>
      <c r="D15" s="44">
        <v>0</v>
      </c>
      <c r="E15" s="5">
        <v>0</v>
      </c>
      <c r="F15" s="5">
        <v>0</v>
      </c>
      <c r="G15" s="5">
        <v>0</v>
      </c>
      <c r="H15" s="44">
        <v>0</v>
      </c>
      <c r="I15" s="5">
        <v>0</v>
      </c>
      <c r="J15" s="44">
        <v>0</v>
      </c>
      <c r="K15" s="5">
        <v>0</v>
      </c>
      <c r="L15" s="44">
        <v>0</v>
      </c>
      <c r="M15" s="5">
        <v>0</v>
      </c>
      <c r="N15" s="44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44">
        <v>0</v>
      </c>
      <c r="U15" s="5">
        <v>0</v>
      </c>
      <c r="V15" s="44">
        <v>0</v>
      </c>
    </row>
    <row r="16" spans="1:22" x14ac:dyDescent="0.3">
      <c r="A16" s="5">
        <v>11</v>
      </c>
      <c r="B16" s="5" t="s">
        <v>106</v>
      </c>
      <c r="C16" s="5">
        <v>0</v>
      </c>
      <c r="D16" s="44">
        <v>0</v>
      </c>
      <c r="E16" s="5">
        <v>0</v>
      </c>
      <c r="F16" s="5">
        <v>0</v>
      </c>
      <c r="G16" s="5">
        <v>0</v>
      </c>
      <c r="H16" s="44">
        <v>0</v>
      </c>
      <c r="I16" s="5">
        <v>0</v>
      </c>
      <c r="J16" s="44">
        <v>0</v>
      </c>
      <c r="K16" s="5">
        <v>0</v>
      </c>
      <c r="L16" s="44">
        <v>0</v>
      </c>
      <c r="M16" s="5">
        <v>0</v>
      </c>
      <c r="N16" s="44">
        <v>0</v>
      </c>
      <c r="O16" s="5">
        <v>0</v>
      </c>
      <c r="P16" s="5">
        <v>0</v>
      </c>
      <c r="Q16" s="5">
        <v>0</v>
      </c>
      <c r="R16" s="5">
        <v>0</v>
      </c>
      <c r="S16" s="5">
        <v>2</v>
      </c>
      <c r="T16" s="44">
        <v>4.25</v>
      </c>
      <c r="U16" s="5">
        <v>2</v>
      </c>
      <c r="V16" s="44">
        <v>4.25</v>
      </c>
    </row>
    <row r="17" spans="1:22" x14ac:dyDescent="0.3">
      <c r="A17" s="5">
        <v>12</v>
      </c>
      <c r="B17" s="5" t="s">
        <v>107</v>
      </c>
      <c r="C17" s="5">
        <v>8</v>
      </c>
      <c r="D17" s="44">
        <v>6.5</v>
      </c>
      <c r="E17" s="5">
        <v>0</v>
      </c>
      <c r="F17" s="5">
        <v>0</v>
      </c>
      <c r="G17" s="5">
        <v>0</v>
      </c>
      <c r="H17" s="44">
        <v>0</v>
      </c>
      <c r="I17" s="5">
        <v>0</v>
      </c>
      <c r="J17" s="44">
        <v>0</v>
      </c>
      <c r="K17" s="5">
        <v>0</v>
      </c>
      <c r="L17" s="44">
        <v>0</v>
      </c>
      <c r="M17" s="5">
        <v>0</v>
      </c>
      <c r="N17" s="44">
        <v>0</v>
      </c>
      <c r="O17" s="5">
        <v>0</v>
      </c>
      <c r="P17" s="5">
        <v>0</v>
      </c>
      <c r="Q17" s="5">
        <v>0</v>
      </c>
      <c r="R17" s="5">
        <v>0</v>
      </c>
      <c r="S17" s="5">
        <v>5</v>
      </c>
      <c r="T17" s="44">
        <v>27.53</v>
      </c>
      <c r="U17" s="5">
        <v>13</v>
      </c>
      <c r="V17" s="44">
        <v>34.03</v>
      </c>
    </row>
    <row r="18" spans="1:22" x14ac:dyDescent="0.3">
      <c r="A18" s="5">
        <v>13</v>
      </c>
      <c r="B18" s="5" t="s">
        <v>108</v>
      </c>
      <c r="C18" s="5">
        <v>0</v>
      </c>
      <c r="D18" s="44">
        <v>0</v>
      </c>
      <c r="E18" s="5">
        <v>0</v>
      </c>
      <c r="F18" s="5">
        <v>0</v>
      </c>
      <c r="G18" s="5">
        <v>0</v>
      </c>
      <c r="H18" s="44">
        <v>0</v>
      </c>
      <c r="I18" s="5">
        <v>12</v>
      </c>
      <c r="J18" s="44">
        <v>74.989999999999995</v>
      </c>
      <c r="K18" s="5">
        <v>0</v>
      </c>
      <c r="L18" s="44">
        <v>0</v>
      </c>
      <c r="M18" s="5">
        <v>0</v>
      </c>
      <c r="N18" s="44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44">
        <v>0</v>
      </c>
      <c r="U18" s="5">
        <v>12</v>
      </c>
      <c r="V18" s="44">
        <v>74.989999999999995</v>
      </c>
    </row>
    <row r="19" spans="1:22" x14ac:dyDescent="0.3">
      <c r="A19" s="5">
        <v>14</v>
      </c>
      <c r="B19" s="5" t="s">
        <v>109</v>
      </c>
      <c r="C19" s="5">
        <v>0</v>
      </c>
      <c r="D19" s="44">
        <v>0</v>
      </c>
      <c r="E19" s="5">
        <v>0</v>
      </c>
      <c r="F19" s="5">
        <v>0</v>
      </c>
      <c r="G19" s="5">
        <v>0</v>
      </c>
      <c r="H19" s="44">
        <v>0</v>
      </c>
      <c r="I19" s="5">
        <v>0</v>
      </c>
      <c r="J19" s="44">
        <v>0</v>
      </c>
      <c r="K19" s="5">
        <v>0</v>
      </c>
      <c r="L19" s="44">
        <v>0</v>
      </c>
      <c r="M19" s="5">
        <v>0</v>
      </c>
      <c r="N19" s="44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44">
        <v>0</v>
      </c>
      <c r="U19" s="5">
        <v>0</v>
      </c>
      <c r="V19" s="44">
        <v>0</v>
      </c>
    </row>
    <row r="20" spans="1:22" x14ac:dyDescent="0.3">
      <c r="A20" s="5">
        <v>15</v>
      </c>
      <c r="B20" s="5" t="s">
        <v>110</v>
      </c>
      <c r="C20" s="5">
        <v>3</v>
      </c>
      <c r="D20" s="44">
        <v>12.72</v>
      </c>
      <c r="E20" s="5">
        <v>0</v>
      </c>
      <c r="F20" s="5">
        <v>0</v>
      </c>
      <c r="G20" s="5">
        <v>1</v>
      </c>
      <c r="H20" s="44">
        <v>0.1</v>
      </c>
      <c r="I20" s="5">
        <v>3</v>
      </c>
      <c r="J20" s="44">
        <v>0</v>
      </c>
      <c r="K20" s="5">
        <v>0</v>
      </c>
      <c r="L20" s="44">
        <v>0</v>
      </c>
      <c r="M20" s="5">
        <v>2</v>
      </c>
      <c r="N20" s="44">
        <v>1</v>
      </c>
      <c r="O20" s="5">
        <v>0</v>
      </c>
      <c r="P20" s="5">
        <v>0</v>
      </c>
      <c r="Q20" s="5">
        <v>0</v>
      </c>
      <c r="R20" s="5">
        <v>0</v>
      </c>
      <c r="S20" s="5">
        <v>11</v>
      </c>
      <c r="T20" s="44">
        <v>57.75</v>
      </c>
      <c r="U20" s="5">
        <v>20</v>
      </c>
      <c r="V20" s="44">
        <v>71.569999999999993</v>
      </c>
    </row>
    <row r="21" spans="1:22" x14ac:dyDescent="0.3">
      <c r="A21" s="5">
        <v>16</v>
      </c>
      <c r="B21" s="5" t="s">
        <v>111</v>
      </c>
      <c r="C21" s="5">
        <v>0</v>
      </c>
      <c r="D21" s="44">
        <v>0</v>
      </c>
      <c r="E21" s="5">
        <v>0</v>
      </c>
      <c r="F21" s="5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44">
        <v>0</v>
      </c>
      <c r="U21" s="5">
        <v>0</v>
      </c>
      <c r="V21" s="44">
        <v>0</v>
      </c>
    </row>
    <row r="22" spans="1:22" x14ac:dyDescent="0.3">
      <c r="A22" s="5">
        <v>17</v>
      </c>
      <c r="B22" s="5" t="s">
        <v>112</v>
      </c>
      <c r="C22" s="5">
        <v>0</v>
      </c>
      <c r="D22" s="44">
        <v>0</v>
      </c>
      <c r="E22" s="5">
        <v>0</v>
      </c>
      <c r="F22" s="5">
        <v>0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44">
        <v>0</v>
      </c>
      <c r="U22" s="5">
        <v>0</v>
      </c>
      <c r="V22" s="44">
        <v>0</v>
      </c>
    </row>
    <row r="23" spans="1:22" x14ac:dyDescent="0.3">
      <c r="A23" s="5">
        <v>18</v>
      </c>
      <c r="B23" s="5" t="s">
        <v>113</v>
      </c>
      <c r="C23" s="5">
        <v>0</v>
      </c>
      <c r="D23" s="44">
        <v>0</v>
      </c>
      <c r="E23" s="5">
        <v>0</v>
      </c>
      <c r="F23" s="5">
        <v>0</v>
      </c>
      <c r="G23" s="5">
        <v>0</v>
      </c>
      <c r="H23" s="44">
        <v>0</v>
      </c>
      <c r="I23" s="5">
        <v>0</v>
      </c>
      <c r="J23" s="44">
        <v>0</v>
      </c>
      <c r="K23" s="5">
        <v>0</v>
      </c>
      <c r="L23" s="44">
        <v>0</v>
      </c>
      <c r="M23" s="5">
        <v>0</v>
      </c>
      <c r="N23" s="44">
        <v>0</v>
      </c>
      <c r="O23" s="5">
        <v>0</v>
      </c>
      <c r="P23" s="5">
        <v>0</v>
      </c>
      <c r="Q23" s="5">
        <v>0</v>
      </c>
      <c r="R23" s="5">
        <v>0</v>
      </c>
      <c r="S23" s="5">
        <v>2</v>
      </c>
      <c r="T23" s="44">
        <v>46</v>
      </c>
      <c r="U23" s="5">
        <v>2</v>
      </c>
      <c r="V23" s="44">
        <v>46</v>
      </c>
    </row>
    <row r="24" spans="1:22" x14ac:dyDescent="0.3">
      <c r="A24" s="5">
        <v>19</v>
      </c>
      <c r="B24" s="5" t="s">
        <v>114</v>
      </c>
      <c r="C24" s="5">
        <v>0</v>
      </c>
      <c r="D24" s="44">
        <v>0</v>
      </c>
      <c r="E24" s="5">
        <v>0</v>
      </c>
      <c r="F24" s="5">
        <v>0</v>
      </c>
      <c r="G24" s="5">
        <v>0</v>
      </c>
      <c r="H24" s="44">
        <v>0</v>
      </c>
      <c r="I24" s="5">
        <v>0</v>
      </c>
      <c r="J24" s="44">
        <v>0</v>
      </c>
      <c r="K24" s="5">
        <v>0</v>
      </c>
      <c r="L24" s="44">
        <v>0</v>
      </c>
      <c r="M24" s="5">
        <v>0</v>
      </c>
      <c r="N24" s="44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44">
        <v>0</v>
      </c>
      <c r="U24" s="5">
        <v>0</v>
      </c>
      <c r="V24" s="44">
        <v>0</v>
      </c>
    </row>
    <row r="25" spans="1:22" x14ac:dyDescent="0.3">
      <c r="A25" s="5">
        <v>20</v>
      </c>
      <c r="B25" s="5" t="s">
        <v>115</v>
      </c>
      <c r="C25" s="5">
        <v>0</v>
      </c>
      <c r="D25" s="44">
        <v>0</v>
      </c>
      <c r="E25" s="5">
        <v>0</v>
      </c>
      <c r="F25" s="5">
        <v>0</v>
      </c>
      <c r="G25" s="5">
        <v>0</v>
      </c>
      <c r="H25" s="44">
        <v>0</v>
      </c>
      <c r="I25" s="5">
        <v>0</v>
      </c>
      <c r="J25" s="44">
        <v>0</v>
      </c>
      <c r="K25" s="5">
        <v>1</v>
      </c>
      <c r="L25" s="44">
        <v>0.03</v>
      </c>
      <c r="M25" s="5">
        <v>0</v>
      </c>
      <c r="N25" s="44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44">
        <v>0</v>
      </c>
      <c r="U25" s="5">
        <v>1</v>
      </c>
      <c r="V25" s="44">
        <v>0.03</v>
      </c>
    </row>
    <row r="26" spans="1:22" x14ac:dyDescent="0.3">
      <c r="A26" s="5">
        <v>21</v>
      </c>
      <c r="B26" s="5" t="s">
        <v>116</v>
      </c>
      <c r="C26" s="5">
        <v>0</v>
      </c>
      <c r="D26" s="44">
        <v>0</v>
      </c>
      <c r="E26" s="5">
        <v>0</v>
      </c>
      <c r="F26" s="5">
        <v>0</v>
      </c>
      <c r="G26" s="5">
        <v>0</v>
      </c>
      <c r="H26" s="44">
        <v>0</v>
      </c>
      <c r="I26" s="5">
        <v>0</v>
      </c>
      <c r="J26" s="44">
        <v>0</v>
      </c>
      <c r="K26" s="5">
        <v>0</v>
      </c>
      <c r="L26" s="44">
        <v>0</v>
      </c>
      <c r="M26" s="5">
        <v>0</v>
      </c>
      <c r="N26" s="44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44">
        <v>0</v>
      </c>
      <c r="U26" s="5">
        <v>0</v>
      </c>
      <c r="V26" s="44">
        <v>0</v>
      </c>
    </row>
    <row r="27" spans="1:22" x14ac:dyDescent="0.3">
      <c r="A27" s="5">
        <v>22</v>
      </c>
      <c r="B27" s="5" t="s">
        <v>117</v>
      </c>
      <c r="C27" s="5">
        <v>27</v>
      </c>
      <c r="D27" s="44">
        <v>31.53</v>
      </c>
      <c r="E27" s="5">
        <v>0</v>
      </c>
      <c r="F27" s="5">
        <v>0</v>
      </c>
      <c r="G27" s="5">
        <v>0</v>
      </c>
      <c r="H27" s="44">
        <v>0</v>
      </c>
      <c r="I27" s="5">
        <v>1</v>
      </c>
      <c r="J27" s="44">
        <v>5</v>
      </c>
      <c r="K27" s="5">
        <v>0</v>
      </c>
      <c r="L27" s="44">
        <v>0</v>
      </c>
      <c r="M27" s="5">
        <v>1</v>
      </c>
      <c r="N27" s="44">
        <v>2</v>
      </c>
      <c r="O27" s="5">
        <v>0</v>
      </c>
      <c r="P27" s="5">
        <v>0</v>
      </c>
      <c r="Q27" s="5">
        <v>0</v>
      </c>
      <c r="R27" s="5">
        <v>0</v>
      </c>
      <c r="S27" s="5">
        <v>5</v>
      </c>
      <c r="T27" s="44">
        <v>16.8</v>
      </c>
      <c r="U27" s="5">
        <v>34</v>
      </c>
      <c r="V27" s="44">
        <v>55.33</v>
      </c>
    </row>
    <row r="28" spans="1:22" x14ac:dyDescent="0.3">
      <c r="A28" s="5">
        <v>23</v>
      </c>
      <c r="B28" s="5" t="s">
        <v>118</v>
      </c>
      <c r="C28" s="5">
        <v>4</v>
      </c>
      <c r="D28" s="44">
        <v>3</v>
      </c>
      <c r="E28" s="5">
        <v>0</v>
      </c>
      <c r="F28" s="5">
        <v>0</v>
      </c>
      <c r="G28" s="5">
        <v>0</v>
      </c>
      <c r="H28" s="44">
        <v>0</v>
      </c>
      <c r="I28" s="5">
        <v>0</v>
      </c>
      <c r="J28" s="44">
        <v>0</v>
      </c>
      <c r="K28" s="5">
        <v>0</v>
      </c>
      <c r="L28" s="44">
        <v>0</v>
      </c>
      <c r="M28" s="5">
        <v>0</v>
      </c>
      <c r="N28" s="44">
        <v>0</v>
      </c>
      <c r="O28" s="5">
        <v>0</v>
      </c>
      <c r="P28" s="5">
        <v>0</v>
      </c>
      <c r="Q28" s="5">
        <v>0</v>
      </c>
      <c r="R28" s="5">
        <v>0</v>
      </c>
      <c r="S28" s="5">
        <v>5</v>
      </c>
      <c r="T28" s="44">
        <v>1.3</v>
      </c>
      <c r="U28" s="5">
        <v>9</v>
      </c>
      <c r="V28" s="44">
        <v>4.3</v>
      </c>
    </row>
    <row r="29" spans="1:22" x14ac:dyDescent="0.3">
      <c r="A29" s="6" t="s">
        <v>28</v>
      </c>
      <c r="B29" s="6" t="s">
        <v>16</v>
      </c>
      <c r="C29" s="6">
        <f>SUM(C6:C28)</f>
        <v>53</v>
      </c>
      <c r="D29" s="45">
        <f t="shared" ref="D29:V29" si="0">SUM(D6:D28)</f>
        <v>61.99</v>
      </c>
      <c r="E29" s="6">
        <f t="shared" si="0"/>
        <v>0</v>
      </c>
      <c r="F29" s="6">
        <f t="shared" si="0"/>
        <v>0</v>
      </c>
      <c r="G29" s="6">
        <f t="shared" si="0"/>
        <v>2</v>
      </c>
      <c r="H29" s="45">
        <f t="shared" si="0"/>
        <v>7.6</v>
      </c>
      <c r="I29" s="6">
        <f t="shared" si="0"/>
        <v>17</v>
      </c>
      <c r="J29" s="45">
        <f t="shared" si="0"/>
        <v>84.49</v>
      </c>
      <c r="K29" s="6">
        <f t="shared" si="0"/>
        <v>3</v>
      </c>
      <c r="L29" s="45">
        <f t="shared" si="0"/>
        <v>1.1300000000000001</v>
      </c>
      <c r="M29" s="6">
        <f t="shared" si="0"/>
        <v>3</v>
      </c>
      <c r="N29" s="45">
        <f t="shared" si="0"/>
        <v>3</v>
      </c>
      <c r="O29" s="6">
        <f t="shared" si="0"/>
        <v>0</v>
      </c>
      <c r="P29" s="6">
        <f t="shared" si="0"/>
        <v>0</v>
      </c>
      <c r="Q29" s="6">
        <f t="shared" si="0"/>
        <v>0</v>
      </c>
      <c r="R29" s="6">
        <f t="shared" si="0"/>
        <v>0</v>
      </c>
      <c r="S29" s="6">
        <f t="shared" si="0"/>
        <v>39</v>
      </c>
      <c r="T29" s="45">
        <f t="shared" si="0"/>
        <v>154.98000000000002</v>
      </c>
      <c r="U29" s="6">
        <f t="shared" si="0"/>
        <v>117</v>
      </c>
      <c r="V29" s="45">
        <f t="shared" si="0"/>
        <v>313.19</v>
      </c>
    </row>
  </sheetData>
  <mergeCells count="15">
    <mergeCell ref="S4:T4"/>
    <mergeCell ref="U4:V4"/>
    <mergeCell ref="A1:V1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  <mergeCell ref="A4:A5"/>
    <mergeCell ref="B4:B5"/>
  </mergeCells>
  <pageMargins left="0.63" right="0.25" top="0.75" bottom="0.75" header="0.3" footer="0.3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</sheetPr>
  <dimension ref="A1:U31"/>
  <sheetViews>
    <sheetView workbookViewId="0">
      <selection sqref="A1:U1"/>
    </sheetView>
  </sheetViews>
  <sheetFormatPr defaultRowHeight="14.4" x14ac:dyDescent="0.3"/>
  <cols>
    <col min="1" max="1" width="7.33203125" customWidth="1"/>
    <col min="2" max="2" width="6.6640625" customWidth="1"/>
    <col min="3" max="3" width="8.6640625" style="92" customWidth="1"/>
    <col min="4" max="4" width="5" customWidth="1"/>
    <col min="5" max="5" width="8.44140625" style="46" customWidth="1"/>
    <col min="6" max="6" width="6" customWidth="1"/>
    <col min="7" max="7" width="8.88671875" style="46" customWidth="1"/>
    <col min="8" max="8" width="5" customWidth="1"/>
    <col min="9" max="9" width="7.44140625" style="46" customWidth="1"/>
    <col min="10" max="10" width="4.109375" customWidth="1"/>
    <col min="11" max="11" width="11.44140625" style="46" customWidth="1"/>
    <col min="12" max="12" width="4.109375" customWidth="1"/>
    <col min="13" max="13" width="7.88671875" style="46" customWidth="1"/>
    <col min="14" max="14" width="4.109375" customWidth="1"/>
    <col min="15" max="15" width="13.44140625" style="46" customWidth="1"/>
    <col min="16" max="16" width="4.109375" customWidth="1"/>
    <col min="17" max="17" width="9.109375" style="46" customWidth="1"/>
    <col min="18" max="18" width="7" customWidth="1"/>
    <col min="19" max="19" width="5.5546875" style="46" customWidth="1"/>
    <col min="20" max="20" width="4.109375" customWidth="1"/>
    <col min="21" max="21" width="13.109375" style="46" customWidth="1"/>
  </cols>
  <sheetData>
    <row r="1" spans="1:21" s="92" customFormat="1" ht="27" customHeight="1" x14ac:dyDescent="0.45">
      <c r="A1" s="641">
        <v>45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3"/>
    </row>
    <row r="2" spans="1:21" ht="57.75" customHeight="1" x14ac:dyDescent="0.5">
      <c r="A2" s="543" t="s">
        <v>739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40"/>
    </row>
    <row r="3" spans="1:21" ht="29.25" customHeight="1" x14ac:dyDescent="0.5">
      <c r="A3" s="546" t="s">
        <v>33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2"/>
    </row>
    <row r="4" spans="1:21" ht="32.25" customHeight="1" x14ac:dyDescent="0.3">
      <c r="A4" s="633" t="s">
        <v>0</v>
      </c>
      <c r="B4" s="633" t="s">
        <v>1</v>
      </c>
      <c r="C4" s="633" t="s">
        <v>192</v>
      </c>
      <c r="D4" s="629" t="s">
        <v>443</v>
      </c>
      <c r="E4" s="630"/>
      <c r="F4" s="629" t="s">
        <v>444</v>
      </c>
      <c r="G4" s="630"/>
      <c r="H4" s="629" t="s">
        <v>435</v>
      </c>
      <c r="I4" s="630"/>
      <c r="J4" s="629" t="s">
        <v>436</v>
      </c>
      <c r="K4" s="630"/>
      <c r="L4" s="629" t="s">
        <v>437</v>
      </c>
      <c r="M4" s="630"/>
      <c r="N4" s="629" t="s">
        <v>438</v>
      </c>
      <c r="O4" s="630"/>
      <c r="P4" s="629" t="s">
        <v>439</v>
      </c>
      <c r="Q4" s="630"/>
      <c r="R4" s="629" t="s">
        <v>440</v>
      </c>
      <c r="S4" s="630"/>
      <c r="T4" s="629" t="s">
        <v>441</v>
      </c>
      <c r="U4" s="630"/>
    </row>
    <row r="5" spans="1:21" s="37" customFormat="1" x14ac:dyDescent="0.3">
      <c r="A5" s="620"/>
      <c r="B5" s="620"/>
      <c r="C5" s="653"/>
      <c r="D5" s="1" t="s">
        <v>180</v>
      </c>
      <c r="E5" s="43" t="s">
        <v>442</v>
      </c>
      <c r="F5" s="1" t="s">
        <v>180</v>
      </c>
      <c r="G5" s="43" t="s">
        <v>442</v>
      </c>
      <c r="H5" s="1" t="s">
        <v>180</v>
      </c>
      <c r="I5" s="43" t="s">
        <v>442</v>
      </c>
      <c r="J5" s="1" t="s">
        <v>180</v>
      </c>
      <c r="K5" s="43" t="s">
        <v>442</v>
      </c>
      <c r="L5" s="1" t="s">
        <v>180</v>
      </c>
      <c r="M5" s="43" t="s">
        <v>442</v>
      </c>
      <c r="N5" s="1" t="s">
        <v>180</v>
      </c>
      <c r="O5" s="43" t="s">
        <v>442</v>
      </c>
      <c r="P5" s="1" t="s">
        <v>180</v>
      </c>
      <c r="Q5" s="43" t="s">
        <v>442</v>
      </c>
      <c r="R5" s="1" t="s">
        <v>180</v>
      </c>
      <c r="S5" s="43" t="s">
        <v>442</v>
      </c>
      <c r="T5" s="1" t="s">
        <v>180</v>
      </c>
      <c r="U5" s="43" t="s">
        <v>442</v>
      </c>
    </row>
    <row r="6" spans="1:21" x14ac:dyDescent="0.3">
      <c r="A6" s="2">
        <v>1</v>
      </c>
      <c r="B6" s="2" t="s">
        <v>3</v>
      </c>
      <c r="C6" s="106">
        <v>33</v>
      </c>
      <c r="D6" s="2">
        <v>0</v>
      </c>
      <c r="E6" s="53">
        <v>0</v>
      </c>
      <c r="F6" s="2">
        <v>65</v>
      </c>
      <c r="G6" s="53">
        <v>40.28</v>
      </c>
      <c r="H6" s="2">
        <v>26</v>
      </c>
      <c r="I6" s="53">
        <v>26</v>
      </c>
      <c r="J6" s="2">
        <v>0</v>
      </c>
      <c r="K6" s="53">
        <v>0</v>
      </c>
      <c r="L6" s="2">
        <v>0</v>
      </c>
      <c r="M6" s="53">
        <v>0</v>
      </c>
      <c r="N6" s="2">
        <v>0</v>
      </c>
      <c r="O6" s="53">
        <v>0</v>
      </c>
      <c r="P6" s="2">
        <v>0</v>
      </c>
      <c r="Q6" s="53">
        <v>0</v>
      </c>
      <c r="R6" s="2">
        <v>0</v>
      </c>
      <c r="S6" s="53">
        <v>0</v>
      </c>
      <c r="T6" s="2">
        <v>0</v>
      </c>
      <c r="U6" s="53">
        <v>0</v>
      </c>
    </row>
    <row r="7" spans="1:21" x14ac:dyDescent="0.3">
      <c r="A7" s="2">
        <v>2</v>
      </c>
      <c r="B7" s="2" t="s">
        <v>4</v>
      </c>
      <c r="C7" s="106">
        <v>256.46999999999997</v>
      </c>
      <c r="D7" s="2">
        <v>0</v>
      </c>
      <c r="E7" s="53">
        <v>0</v>
      </c>
      <c r="F7" s="2">
        <v>762</v>
      </c>
      <c r="G7" s="53">
        <v>645.20000000000005</v>
      </c>
      <c r="H7" s="2">
        <v>5</v>
      </c>
      <c r="I7" s="53">
        <v>4</v>
      </c>
      <c r="J7" s="2">
        <v>0</v>
      </c>
      <c r="K7" s="53">
        <v>0</v>
      </c>
      <c r="L7" s="2">
        <v>9</v>
      </c>
      <c r="M7" s="53">
        <v>10</v>
      </c>
      <c r="N7" s="2">
        <v>0</v>
      </c>
      <c r="O7" s="53">
        <v>0</v>
      </c>
      <c r="P7" s="2">
        <v>0</v>
      </c>
      <c r="Q7" s="53">
        <v>0</v>
      </c>
      <c r="R7" s="2">
        <v>1</v>
      </c>
      <c r="S7" s="53">
        <v>2</v>
      </c>
      <c r="T7" s="2">
        <v>0</v>
      </c>
      <c r="U7" s="53">
        <v>0</v>
      </c>
    </row>
    <row r="8" spans="1:21" x14ac:dyDescent="0.3">
      <c r="A8" s="2">
        <v>3</v>
      </c>
      <c r="B8" s="2" t="s">
        <v>5</v>
      </c>
      <c r="C8" s="107">
        <v>33</v>
      </c>
      <c r="D8" s="2">
        <v>0</v>
      </c>
      <c r="E8" s="53">
        <v>0</v>
      </c>
      <c r="F8" s="2">
        <v>0</v>
      </c>
      <c r="G8" s="53">
        <v>0</v>
      </c>
      <c r="H8" s="2">
        <v>0</v>
      </c>
      <c r="I8" s="53">
        <v>0</v>
      </c>
      <c r="J8" s="2">
        <v>0</v>
      </c>
      <c r="K8" s="53">
        <v>0</v>
      </c>
      <c r="L8" s="2">
        <v>0</v>
      </c>
      <c r="M8" s="53">
        <v>0</v>
      </c>
      <c r="N8" s="2">
        <v>0</v>
      </c>
      <c r="O8" s="53">
        <v>0</v>
      </c>
      <c r="P8" s="2">
        <v>0</v>
      </c>
      <c r="Q8" s="53">
        <v>0</v>
      </c>
      <c r="R8" s="2">
        <v>0</v>
      </c>
      <c r="S8" s="53">
        <v>0</v>
      </c>
      <c r="T8" s="2">
        <v>0</v>
      </c>
      <c r="U8" s="53">
        <v>0</v>
      </c>
    </row>
    <row r="9" spans="1:21" x14ac:dyDescent="0.3">
      <c r="A9" s="2">
        <v>4</v>
      </c>
      <c r="B9" s="2" t="s">
        <v>6</v>
      </c>
      <c r="C9" s="106">
        <f>253+71.06</f>
        <v>324.06</v>
      </c>
      <c r="D9" s="2">
        <v>15</v>
      </c>
      <c r="E9" s="53">
        <v>13.09</v>
      </c>
      <c r="F9" s="2">
        <v>301</v>
      </c>
      <c r="G9" s="53">
        <v>164.62</v>
      </c>
      <c r="H9" s="2">
        <v>98</v>
      </c>
      <c r="I9" s="53">
        <v>64</v>
      </c>
      <c r="J9" s="2">
        <v>0</v>
      </c>
      <c r="K9" s="53">
        <v>0</v>
      </c>
      <c r="L9" s="2">
        <v>0</v>
      </c>
      <c r="M9" s="53">
        <v>0</v>
      </c>
      <c r="N9" s="2">
        <v>0</v>
      </c>
      <c r="O9" s="53">
        <v>0</v>
      </c>
      <c r="P9" s="2">
        <v>0</v>
      </c>
      <c r="Q9" s="53">
        <v>0</v>
      </c>
      <c r="R9" s="2">
        <v>0</v>
      </c>
      <c r="S9" s="53">
        <v>0</v>
      </c>
      <c r="T9" s="2">
        <v>0</v>
      </c>
      <c r="U9" s="53">
        <v>0</v>
      </c>
    </row>
    <row r="10" spans="1:21" x14ac:dyDescent="0.3">
      <c r="A10" s="2">
        <v>5</v>
      </c>
      <c r="B10" s="2" t="s">
        <v>7</v>
      </c>
      <c r="C10" s="106">
        <v>352.35</v>
      </c>
      <c r="D10" s="2">
        <v>92</v>
      </c>
      <c r="E10" s="53">
        <v>3.62</v>
      </c>
      <c r="F10" s="2">
        <v>750</v>
      </c>
      <c r="G10" s="53">
        <v>372.46</v>
      </c>
      <c r="H10" s="2">
        <v>750</v>
      </c>
      <c r="I10" s="53">
        <v>750</v>
      </c>
      <c r="J10" s="2">
        <v>0</v>
      </c>
      <c r="K10" s="53">
        <v>0</v>
      </c>
      <c r="L10" s="2">
        <v>1</v>
      </c>
      <c r="M10" s="53">
        <v>0.86</v>
      </c>
      <c r="N10" s="2">
        <v>1</v>
      </c>
      <c r="O10" s="53">
        <v>1</v>
      </c>
      <c r="P10" s="2">
        <v>0</v>
      </c>
      <c r="Q10" s="53">
        <v>0</v>
      </c>
      <c r="R10" s="2">
        <v>0</v>
      </c>
      <c r="S10" s="53">
        <v>0</v>
      </c>
      <c r="T10" s="2">
        <v>0</v>
      </c>
      <c r="U10" s="53">
        <v>0</v>
      </c>
    </row>
    <row r="11" spans="1:21" x14ac:dyDescent="0.3">
      <c r="A11" s="2">
        <v>6</v>
      </c>
      <c r="B11" s="2" t="s">
        <v>8</v>
      </c>
      <c r="C11" s="106">
        <f>155.71+38.5</f>
        <v>194.21</v>
      </c>
      <c r="D11" s="2">
        <v>0</v>
      </c>
      <c r="E11" s="53">
        <v>0</v>
      </c>
      <c r="F11" s="2">
        <v>9</v>
      </c>
      <c r="G11" s="53">
        <v>4.8499999999999996</v>
      </c>
      <c r="H11" s="2">
        <v>9</v>
      </c>
      <c r="I11" s="53">
        <v>0</v>
      </c>
      <c r="J11" s="2">
        <v>0</v>
      </c>
      <c r="K11" s="53">
        <v>0</v>
      </c>
      <c r="L11" s="2">
        <v>0</v>
      </c>
      <c r="M11" s="53">
        <v>0</v>
      </c>
      <c r="N11" s="2">
        <v>0</v>
      </c>
      <c r="O11" s="53">
        <v>0</v>
      </c>
      <c r="P11" s="2">
        <v>0</v>
      </c>
      <c r="Q11" s="53">
        <v>0</v>
      </c>
      <c r="R11" s="2">
        <v>0</v>
      </c>
      <c r="S11" s="53">
        <v>0</v>
      </c>
      <c r="T11" s="2">
        <v>0</v>
      </c>
      <c r="U11" s="53">
        <v>0</v>
      </c>
    </row>
    <row r="12" spans="1:21" x14ac:dyDescent="0.3">
      <c r="A12" s="2">
        <v>7</v>
      </c>
      <c r="B12" s="2" t="s">
        <v>9</v>
      </c>
      <c r="C12" s="106">
        <v>33</v>
      </c>
      <c r="D12" s="2">
        <v>0</v>
      </c>
      <c r="E12" s="53">
        <v>0</v>
      </c>
      <c r="F12" s="2">
        <v>12</v>
      </c>
      <c r="G12" s="53">
        <v>18.47</v>
      </c>
      <c r="H12" s="2">
        <v>12</v>
      </c>
      <c r="I12" s="53">
        <v>12</v>
      </c>
      <c r="J12" s="2">
        <v>0</v>
      </c>
      <c r="K12" s="53">
        <v>0</v>
      </c>
      <c r="L12" s="2">
        <v>0</v>
      </c>
      <c r="M12" s="53">
        <v>0</v>
      </c>
      <c r="N12" s="2">
        <v>0</v>
      </c>
      <c r="O12" s="53">
        <v>0</v>
      </c>
      <c r="P12" s="2">
        <v>0</v>
      </c>
      <c r="Q12" s="53">
        <v>0</v>
      </c>
      <c r="R12" s="2">
        <v>0</v>
      </c>
      <c r="S12" s="53">
        <v>0</v>
      </c>
      <c r="T12" s="2">
        <v>0</v>
      </c>
      <c r="U12" s="53">
        <v>0</v>
      </c>
    </row>
    <row r="13" spans="1:21" x14ac:dyDescent="0.3">
      <c r="A13" s="2">
        <v>8</v>
      </c>
      <c r="B13" s="2" t="s">
        <v>10</v>
      </c>
      <c r="C13" s="106">
        <f>250.14+27.5+170.84</f>
        <v>448.48</v>
      </c>
      <c r="D13" s="2">
        <v>31</v>
      </c>
      <c r="E13" s="53">
        <v>6.2</v>
      </c>
      <c r="F13" s="2">
        <v>2490</v>
      </c>
      <c r="G13" s="53">
        <v>1385.68</v>
      </c>
      <c r="H13" s="2">
        <v>2181</v>
      </c>
      <c r="I13" s="53">
        <v>2170</v>
      </c>
      <c r="J13" s="2">
        <v>0</v>
      </c>
      <c r="K13" s="53">
        <v>0</v>
      </c>
      <c r="L13" s="2">
        <v>0</v>
      </c>
      <c r="M13" s="53">
        <v>0</v>
      </c>
      <c r="N13" s="2">
        <v>0</v>
      </c>
      <c r="O13" s="53">
        <v>0</v>
      </c>
      <c r="P13" s="2">
        <v>0</v>
      </c>
      <c r="Q13" s="53">
        <v>0</v>
      </c>
      <c r="R13" s="2">
        <v>0</v>
      </c>
      <c r="S13" s="53">
        <v>0</v>
      </c>
      <c r="T13" s="2">
        <v>0</v>
      </c>
      <c r="U13" s="53">
        <v>0</v>
      </c>
    </row>
    <row r="14" spans="1:21" x14ac:dyDescent="0.3">
      <c r="A14" s="2">
        <v>9</v>
      </c>
      <c r="B14" s="2" t="s">
        <v>11</v>
      </c>
      <c r="C14" s="106">
        <v>22</v>
      </c>
      <c r="D14" s="2">
        <v>5</v>
      </c>
      <c r="E14" s="53">
        <v>7.48</v>
      </c>
      <c r="F14" s="2">
        <v>5</v>
      </c>
      <c r="G14" s="53">
        <v>7.48</v>
      </c>
      <c r="H14" s="2">
        <v>5</v>
      </c>
      <c r="I14" s="53">
        <v>5</v>
      </c>
      <c r="J14" s="2">
        <v>0</v>
      </c>
      <c r="K14" s="53">
        <v>0</v>
      </c>
      <c r="L14" s="2">
        <v>0</v>
      </c>
      <c r="M14" s="53">
        <v>0</v>
      </c>
      <c r="N14" s="2">
        <v>0</v>
      </c>
      <c r="O14" s="53">
        <v>0</v>
      </c>
      <c r="P14" s="2">
        <v>0</v>
      </c>
      <c r="Q14" s="53">
        <v>0</v>
      </c>
      <c r="R14" s="2">
        <v>0</v>
      </c>
      <c r="S14" s="53">
        <v>0</v>
      </c>
      <c r="T14" s="2">
        <v>0</v>
      </c>
      <c r="U14" s="53">
        <v>0</v>
      </c>
    </row>
    <row r="15" spans="1:21" x14ac:dyDescent="0.3">
      <c r="A15" s="2">
        <v>10</v>
      </c>
      <c r="B15" s="2" t="s">
        <v>12</v>
      </c>
      <c r="C15" s="112">
        <v>2041.0299999999997</v>
      </c>
      <c r="D15" s="2">
        <v>2109</v>
      </c>
      <c r="E15" s="53">
        <v>1723.85</v>
      </c>
      <c r="F15" s="2">
        <v>5873</v>
      </c>
      <c r="G15" s="53">
        <v>4229.47</v>
      </c>
      <c r="H15" s="2">
        <v>642</v>
      </c>
      <c r="I15" s="53">
        <v>436</v>
      </c>
      <c r="J15" s="2">
        <v>41</v>
      </c>
      <c r="K15" s="53">
        <v>42.77</v>
      </c>
      <c r="L15" s="2">
        <v>41</v>
      </c>
      <c r="M15" s="53">
        <v>42.63</v>
      </c>
      <c r="N15" s="2">
        <v>0</v>
      </c>
      <c r="O15" s="53">
        <v>0</v>
      </c>
      <c r="P15" s="2">
        <v>14</v>
      </c>
      <c r="Q15" s="53">
        <v>0</v>
      </c>
      <c r="R15" s="2">
        <v>16</v>
      </c>
      <c r="S15" s="53">
        <v>13.86</v>
      </c>
      <c r="T15" s="2">
        <v>0</v>
      </c>
      <c r="U15" s="53">
        <v>0</v>
      </c>
    </row>
    <row r="16" spans="1:21" x14ac:dyDescent="0.3">
      <c r="A16" s="2">
        <v>11</v>
      </c>
      <c r="B16" s="2" t="s">
        <v>13</v>
      </c>
      <c r="C16" s="106">
        <v>163.13</v>
      </c>
      <c r="D16" s="2">
        <v>4</v>
      </c>
      <c r="E16" s="53">
        <v>2.52</v>
      </c>
      <c r="F16" s="2">
        <v>183</v>
      </c>
      <c r="G16" s="53">
        <v>116.65</v>
      </c>
      <c r="H16" s="2">
        <v>105</v>
      </c>
      <c r="I16" s="53">
        <v>105</v>
      </c>
      <c r="J16" s="2">
        <v>2</v>
      </c>
      <c r="K16" s="53">
        <v>7.99</v>
      </c>
      <c r="L16" s="2">
        <v>3</v>
      </c>
      <c r="M16" s="53">
        <v>9.02</v>
      </c>
      <c r="N16" s="2">
        <v>0</v>
      </c>
      <c r="O16" s="53">
        <v>0</v>
      </c>
      <c r="P16" s="2">
        <v>0</v>
      </c>
      <c r="Q16" s="53">
        <v>0</v>
      </c>
      <c r="R16" s="2">
        <v>2</v>
      </c>
      <c r="S16" s="53">
        <v>7.26</v>
      </c>
      <c r="T16" s="2">
        <v>0</v>
      </c>
      <c r="U16" s="53">
        <v>0</v>
      </c>
    </row>
    <row r="17" spans="1:21" x14ac:dyDescent="0.3">
      <c r="A17" s="2">
        <v>12</v>
      </c>
      <c r="B17" s="2" t="s">
        <v>14</v>
      </c>
      <c r="C17" s="106">
        <v>33.39</v>
      </c>
      <c r="D17" s="2">
        <v>56</v>
      </c>
      <c r="E17" s="53">
        <v>15.4</v>
      </c>
      <c r="F17" s="2">
        <v>79</v>
      </c>
      <c r="G17" s="53">
        <v>57.81</v>
      </c>
      <c r="H17" s="2">
        <v>48</v>
      </c>
      <c r="I17" s="53">
        <v>27</v>
      </c>
      <c r="J17" s="2">
        <v>0</v>
      </c>
      <c r="K17" s="53">
        <v>0</v>
      </c>
      <c r="L17" s="2">
        <v>0</v>
      </c>
      <c r="M17" s="53">
        <v>0</v>
      </c>
      <c r="N17" s="2">
        <v>0</v>
      </c>
      <c r="O17" s="53">
        <v>0</v>
      </c>
      <c r="P17" s="2">
        <v>0</v>
      </c>
      <c r="Q17" s="53">
        <v>0</v>
      </c>
      <c r="R17" s="2">
        <v>0</v>
      </c>
      <c r="S17" s="53">
        <v>0</v>
      </c>
      <c r="T17" s="2">
        <v>0</v>
      </c>
      <c r="U17" s="53">
        <v>0</v>
      </c>
    </row>
    <row r="18" spans="1:21" x14ac:dyDescent="0.3">
      <c r="A18" s="3" t="s">
        <v>15</v>
      </c>
      <c r="B18" s="3" t="s">
        <v>16</v>
      </c>
      <c r="C18" s="108">
        <f t="shared" ref="C18:U18" si="0">SUM(C6:C17)</f>
        <v>3934.1199999999994</v>
      </c>
      <c r="D18" s="3">
        <f t="shared" si="0"/>
        <v>2312</v>
      </c>
      <c r="E18" s="54">
        <f t="shared" si="0"/>
        <v>1772.16</v>
      </c>
      <c r="F18" s="3">
        <f t="shared" si="0"/>
        <v>10529</v>
      </c>
      <c r="G18" s="54">
        <f t="shared" si="0"/>
        <v>7042.97</v>
      </c>
      <c r="H18" s="3">
        <f t="shared" si="0"/>
        <v>3881</v>
      </c>
      <c r="I18" s="54">
        <f t="shared" si="0"/>
        <v>3599</v>
      </c>
      <c r="J18" s="3">
        <f t="shared" si="0"/>
        <v>43</v>
      </c>
      <c r="K18" s="54">
        <f t="shared" si="0"/>
        <v>50.760000000000005</v>
      </c>
      <c r="L18" s="3">
        <f t="shared" si="0"/>
        <v>54</v>
      </c>
      <c r="M18" s="54">
        <f t="shared" si="0"/>
        <v>62.510000000000005</v>
      </c>
      <c r="N18" s="3">
        <f t="shared" si="0"/>
        <v>1</v>
      </c>
      <c r="O18" s="54">
        <f t="shared" si="0"/>
        <v>1</v>
      </c>
      <c r="P18" s="3">
        <f t="shared" si="0"/>
        <v>14</v>
      </c>
      <c r="Q18" s="54">
        <f t="shared" si="0"/>
        <v>0</v>
      </c>
      <c r="R18" s="3">
        <f t="shared" si="0"/>
        <v>19</v>
      </c>
      <c r="S18" s="54">
        <f t="shared" si="0"/>
        <v>23.119999999999997</v>
      </c>
      <c r="T18" s="3">
        <f t="shared" si="0"/>
        <v>0</v>
      </c>
      <c r="U18" s="54">
        <f t="shared" si="0"/>
        <v>0</v>
      </c>
    </row>
    <row r="19" spans="1:21" x14ac:dyDescent="0.3">
      <c r="A19" s="2">
        <v>1</v>
      </c>
      <c r="B19" s="2" t="s">
        <v>17</v>
      </c>
      <c r="C19" s="106">
        <v>88</v>
      </c>
      <c r="D19" s="2">
        <v>0</v>
      </c>
      <c r="E19" s="53">
        <v>0</v>
      </c>
      <c r="F19" s="2">
        <v>0</v>
      </c>
      <c r="G19" s="53">
        <v>0</v>
      </c>
      <c r="H19" s="2">
        <v>0</v>
      </c>
      <c r="I19" s="53">
        <v>0</v>
      </c>
      <c r="J19" s="2">
        <v>0</v>
      </c>
      <c r="K19" s="53">
        <v>0</v>
      </c>
      <c r="L19" s="2">
        <v>0</v>
      </c>
      <c r="M19" s="53">
        <v>0</v>
      </c>
      <c r="N19" s="2">
        <v>0</v>
      </c>
      <c r="O19" s="53">
        <v>0</v>
      </c>
      <c r="P19" s="2">
        <v>0</v>
      </c>
      <c r="Q19" s="53">
        <v>0</v>
      </c>
      <c r="R19" s="2">
        <v>0</v>
      </c>
      <c r="S19" s="53">
        <v>0</v>
      </c>
      <c r="T19" s="2">
        <v>0</v>
      </c>
      <c r="U19" s="53">
        <v>0</v>
      </c>
    </row>
    <row r="20" spans="1:21" x14ac:dyDescent="0.3">
      <c r="A20" s="2">
        <v>2</v>
      </c>
      <c r="B20" s="2" t="s">
        <v>34</v>
      </c>
      <c r="C20" s="106">
        <v>92.070000000000007</v>
      </c>
      <c r="D20" s="2">
        <v>0</v>
      </c>
      <c r="E20" s="53">
        <v>0</v>
      </c>
      <c r="F20" s="2">
        <v>0</v>
      </c>
      <c r="G20" s="53">
        <v>0</v>
      </c>
      <c r="H20" s="2">
        <v>0</v>
      </c>
      <c r="I20" s="53">
        <v>0</v>
      </c>
      <c r="J20" s="2">
        <v>0</v>
      </c>
      <c r="K20" s="53">
        <v>0</v>
      </c>
      <c r="L20" s="2">
        <v>0</v>
      </c>
      <c r="M20" s="53">
        <v>0</v>
      </c>
      <c r="N20" s="2">
        <v>0</v>
      </c>
      <c r="O20" s="53">
        <v>0</v>
      </c>
      <c r="P20" s="2">
        <v>0</v>
      </c>
      <c r="Q20" s="53">
        <v>0</v>
      </c>
      <c r="R20" s="2">
        <v>0</v>
      </c>
      <c r="S20" s="53">
        <v>0</v>
      </c>
      <c r="T20" s="2">
        <v>0</v>
      </c>
      <c r="U20" s="53">
        <v>0</v>
      </c>
    </row>
    <row r="21" spans="1:21" x14ac:dyDescent="0.3">
      <c r="A21" s="2">
        <v>3</v>
      </c>
      <c r="B21" s="2" t="s">
        <v>18</v>
      </c>
      <c r="C21" s="106">
        <v>29.92</v>
      </c>
      <c r="D21" s="2">
        <v>0</v>
      </c>
      <c r="E21" s="53">
        <v>0</v>
      </c>
      <c r="F21" s="2">
        <v>7</v>
      </c>
      <c r="G21" s="53">
        <v>10.48</v>
      </c>
      <c r="H21" s="2">
        <v>0</v>
      </c>
      <c r="I21" s="53">
        <v>0</v>
      </c>
      <c r="J21" s="2">
        <v>0</v>
      </c>
      <c r="K21" s="53">
        <v>0</v>
      </c>
      <c r="L21" s="2">
        <v>0</v>
      </c>
      <c r="M21" s="53">
        <v>0</v>
      </c>
      <c r="N21" s="2">
        <v>0</v>
      </c>
      <c r="O21" s="53">
        <v>0</v>
      </c>
      <c r="P21" s="2">
        <v>0</v>
      </c>
      <c r="Q21" s="53">
        <v>0</v>
      </c>
      <c r="R21" s="2">
        <v>0</v>
      </c>
      <c r="S21" s="53">
        <v>0</v>
      </c>
      <c r="T21" s="2">
        <v>0</v>
      </c>
      <c r="U21" s="53">
        <v>0</v>
      </c>
    </row>
    <row r="22" spans="1:21" x14ac:dyDescent="0.3">
      <c r="A22" s="2">
        <v>4</v>
      </c>
      <c r="B22" s="2" t="s">
        <v>19</v>
      </c>
      <c r="C22" s="106">
        <v>22</v>
      </c>
      <c r="D22" s="2">
        <v>0</v>
      </c>
      <c r="E22" s="53">
        <v>0</v>
      </c>
      <c r="F22" s="2">
        <v>0</v>
      </c>
      <c r="G22" s="53">
        <v>0</v>
      </c>
      <c r="H22" s="2">
        <v>0</v>
      </c>
      <c r="I22" s="53">
        <v>0</v>
      </c>
      <c r="J22" s="2">
        <v>0</v>
      </c>
      <c r="K22" s="53">
        <v>0</v>
      </c>
      <c r="L22" s="2">
        <v>0</v>
      </c>
      <c r="M22" s="53">
        <v>0</v>
      </c>
      <c r="N22" s="2">
        <v>0</v>
      </c>
      <c r="O22" s="53">
        <v>0</v>
      </c>
      <c r="P22" s="2">
        <v>0</v>
      </c>
      <c r="Q22" s="53">
        <v>0</v>
      </c>
      <c r="R22" s="2">
        <v>0</v>
      </c>
      <c r="S22" s="53">
        <v>0</v>
      </c>
      <c r="T22" s="2">
        <v>0</v>
      </c>
      <c r="U22" s="53">
        <v>0</v>
      </c>
    </row>
    <row r="23" spans="1:21" x14ac:dyDescent="0.3">
      <c r="A23" s="2">
        <v>5</v>
      </c>
      <c r="B23" s="2" t="s">
        <v>20</v>
      </c>
      <c r="C23" s="106">
        <v>51.7</v>
      </c>
      <c r="D23" s="2">
        <v>0</v>
      </c>
      <c r="E23" s="53">
        <v>0</v>
      </c>
      <c r="F23" s="2">
        <v>69</v>
      </c>
      <c r="G23" s="53">
        <v>33.130000000000003</v>
      </c>
      <c r="H23" s="2">
        <v>69</v>
      </c>
      <c r="I23" s="53">
        <v>69</v>
      </c>
      <c r="J23" s="2">
        <v>0</v>
      </c>
      <c r="K23" s="53">
        <v>0</v>
      </c>
      <c r="L23" s="2">
        <v>0</v>
      </c>
      <c r="M23" s="53">
        <v>0</v>
      </c>
      <c r="N23" s="2">
        <v>0</v>
      </c>
      <c r="O23" s="53">
        <v>0</v>
      </c>
      <c r="P23" s="2">
        <v>0</v>
      </c>
      <c r="Q23" s="53">
        <v>0</v>
      </c>
      <c r="R23" s="2">
        <v>0</v>
      </c>
      <c r="S23" s="53">
        <v>0</v>
      </c>
      <c r="T23" s="2">
        <v>0</v>
      </c>
      <c r="U23" s="53">
        <v>0</v>
      </c>
    </row>
    <row r="24" spans="1:21" x14ac:dyDescent="0.3">
      <c r="A24" s="2">
        <v>6</v>
      </c>
      <c r="B24" s="2" t="s">
        <v>21</v>
      </c>
      <c r="C24" s="106">
        <v>22</v>
      </c>
      <c r="D24" s="2">
        <v>0</v>
      </c>
      <c r="E24" s="53">
        <v>0</v>
      </c>
      <c r="F24" s="2">
        <v>0</v>
      </c>
      <c r="G24" s="53">
        <v>0</v>
      </c>
      <c r="H24" s="2">
        <v>0</v>
      </c>
      <c r="I24" s="53">
        <v>0</v>
      </c>
      <c r="J24" s="2">
        <v>0</v>
      </c>
      <c r="K24" s="53">
        <v>0</v>
      </c>
      <c r="L24" s="2">
        <v>0</v>
      </c>
      <c r="M24" s="53">
        <v>0</v>
      </c>
      <c r="N24" s="2">
        <v>0</v>
      </c>
      <c r="O24" s="53">
        <v>0</v>
      </c>
      <c r="P24" s="2">
        <v>0</v>
      </c>
      <c r="Q24" s="53">
        <v>0</v>
      </c>
      <c r="R24" s="2">
        <v>0</v>
      </c>
      <c r="S24" s="53">
        <v>0</v>
      </c>
      <c r="T24" s="2">
        <v>0</v>
      </c>
      <c r="U24" s="53">
        <v>0</v>
      </c>
    </row>
    <row r="25" spans="1:21" x14ac:dyDescent="0.3">
      <c r="A25" s="2">
        <v>7</v>
      </c>
      <c r="B25" s="2" t="s">
        <v>22</v>
      </c>
      <c r="C25" s="106">
        <v>16.5</v>
      </c>
      <c r="D25" s="2">
        <v>0</v>
      </c>
      <c r="E25" s="53">
        <v>0</v>
      </c>
      <c r="F25" s="2">
        <v>0</v>
      </c>
      <c r="G25" s="53">
        <v>0</v>
      </c>
      <c r="H25" s="2">
        <v>0</v>
      </c>
      <c r="I25" s="53">
        <v>0</v>
      </c>
      <c r="J25" s="2">
        <v>0</v>
      </c>
      <c r="K25" s="53">
        <v>0</v>
      </c>
      <c r="L25" s="2">
        <v>0</v>
      </c>
      <c r="M25" s="53">
        <v>0</v>
      </c>
      <c r="N25" s="2">
        <v>0</v>
      </c>
      <c r="O25" s="53">
        <v>0</v>
      </c>
      <c r="P25" s="2">
        <v>0</v>
      </c>
      <c r="Q25" s="53">
        <v>0</v>
      </c>
      <c r="R25" s="2">
        <v>0</v>
      </c>
      <c r="S25" s="53">
        <v>0</v>
      </c>
      <c r="T25" s="2">
        <v>0</v>
      </c>
      <c r="U25" s="53">
        <v>0</v>
      </c>
    </row>
    <row r="26" spans="1:21" x14ac:dyDescent="0.3">
      <c r="A26" s="2">
        <v>8</v>
      </c>
      <c r="B26" s="2" t="s">
        <v>23</v>
      </c>
      <c r="C26" s="106">
        <v>0</v>
      </c>
      <c r="D26" s="2">
        <v>0</v>
      </c>
      <c r="E26" s="53">
        <v>0</v>
      </c>
      <c r="F26" s="2">
        <v>0</v>
      </c>
      <c r="G26" s="53">
        <v>0</v>
      </c>
      <c r="H26" s="2">
        <v>0</v>
      </c>
      <c r="I26" s="53">
        <v>0</v>
      </c>
      <c r="J26" s="2">
        <v>0</v>
      </c>
      <c r="K26" s="53">
        <v>0</v>
      </c>
      <c r="L26" s="2">
        <v>0</v>
      </c>
      <c r="M26" s="53">
        <v>0</v>
      </c>
      <c r="N26" s="2">
        <v>0</v>
      </c>
      <c r="O26" s="53">
        <v>0</v>
      </c>
      <c r="P26" s="2">
        <v>0</v>
      </c>
      <c r="Q26" s="53">
        <v>0</v>
      </c>
      <c r="R26" s="2">
        <v>0</v>
      </c>
      <c r="S26" s="53">
        <v>0</v>
      </c>
      <c r="T26" s="2">
        <v>0</v>
      </c>
      <c r="U26" s="53">
        <v>0</v>
      </c>
    </row>
    <row r="27" spans="1:21" x14ac:dyDescent="0.3">
      <c r="A27" s="3" t="s">
        <v>24</v>
      </c>
      <c r="B27" s="3" t="s">
        <v>16</v>
      </c>
      <c r="C27" s="108">
        <f t="shared" ref="C27:U27" si="1">SUM(C19:C26)</f>
        <v>322.19</v>
      </c>
      <c r="D27" s="3">
        <f t="shared" si="1"/>
        <v>0</v>
      </c>
      <c r="E27" s="54">
        <f t="shared" si="1"/>
        <v>0</v>
      </c>
      <c r="F27" s="3">
        <f t="shared" si="1"/>
        <v>76</v>
      </c>
      <c r="G27" s="54">
        <f t="shared" si="1"/>
        <v>43.61</v>
      </c>
      <c r="H27" s="3">
        <f t="shared" si="1"/>
        <v>69</v>
      </c>
      <c r="I27" s="54">
        <f t="shared" si="1"/>
        <v>69</v>
      </c>
      <c r="J27" s="3">
        <f t="shared" si="1"/>
        <v>0</v>
      </c>
      <c r="K27" s="54">
        <f t="shared" si="1"/>
        <v>0</v>
      </c>
      <c r="L27" s="3">
        <f t="shared" si="1"/>
        <v>0</v>
      </c>
      <c r="M27" s="54">
        <f t="shared" si="1"/>
        <v>0</v>
      </c>
      <c r="N27" s="3">
        <f t="shared" si="1"/>
        <v>0</v>
      </c>
      <c r="O27" s="54">
        <f t="shared" si="1"/>
        <v>0</v>
      </c>
      <c r="P27" s="3">
        <f t="shared" si="1"/>
        <v>0</v>
      </c>
      <c r="Q27" s="54">
        <f t="shared" si="1"/>
        <v>0</v>
      </c>
      <c r="R27" s="3">
        <f t="shared" si="1"/>
        <v>0</v>
      </c>
      <c r="S27" s="54">
        <f t="shared" si="1"/>
        <v>0</v>
      </c>
      <c r="T27" s="3">
        <f t="shared" si="1"/>
        <v>0</v>
      </c>
      <c r="U27" s="54">
        <f t="shared" si="1"/>
        <v>0</v>
      </c>
    </row>
    <row r="28" spans="1:21" x14ac:dyDescent="0.3">
      <c r="A28" s="2">
        <v>1</v>
      </c>
      <c r="B28" s="2" t="s">
        <v>25</v>
      </c>
      <c r="C28" s="111">
        <v>0</v>
      </c>
      <c r="D28" s="2">
        <v>251</v>
      </c>
      <c r="E28" s="53">
        <v>223.23</v>
      </c>
      <c r="F28" s="2">
        <v>3052</v>
      </c>
      <c r="G28" s="53">
        <v>2480.88</v>
      </c>
      <c r="H28" s="2">
        <v>1762</v>
      </c>
      <c r="I28" s="53">
        <v>1762</v>
      </c>
      <c r="J28" s="2">
        <v>0</v>
      </c>
      <c r="K28" s="53">
        <v>0</v>
      </c>
      <c r="L28" s="2">
        <v>0</v>
      </c>
      <c r="M28" s="53">
        <v>0</v>
      </c>
      <c r="N28" s="2">
        <v>0</v>
      </c>
      <c r="O28" s="53">
        <v>0</v>
      </c>
      <c r="P28" s="2">
        <v>0</v>
      </c>
      <c r="Q28" s="53">
        <v>0</v>
      </c>
      <c r="R28" s="2">
        <v>0</v>
      </c>
      <c r="S28" s="53">
        <v>0</v>
      </c>
      <c r="T28" s="2">
        <v>0</v>
      </c>
      <c r="U28" s="53">
        <v>0</v>
      </c>
    </row>
    <row r="29" spans="1:21" x14ac:dyDescent="0.3">
      <c r="A29" s="3" t="s">
        <v>26</v>
      </c>
      <c r="B29" s="3" t="s">
        <v>16</v>
      </c>
      <c r="C29" s="108">
        <f>C28</f>
        <v>0</v>
      </c>
      <c r="D29" s="3">
        <f>D28</f>
        <v>251</v>
      </c>
      <c r="E29" s="54">
        <f t="shared" ref="E29:U29" si="2">E28</f>
        <v>223.23</v>
      </c>
      <c r="F29" s="3">
        <f t="shared" si="2"/>
        <v>3052</v>
      </c>
      <c r="G29" s="54">
        <f t="shared" si="2"/>
        <v>2480.88</v>
      </c>
      <c r="H29" s="3">
        <f t="shared" si="2"/>
        <v>1762</v>
      </c>
      <c r="I29" s="54">
        <f t="shared" si="2"/>
        <v>1762</v>
      </c>
      <c r="J29" s="3">
        <f t="shared" si="2"/>
        <v>0</v>
      </c>
      <c r="K29" s="54">
        <f t="shared" si="2"/>
        <v>0</v>
      </c>
      <c r="L29" s="3">
        <f t="shared" si="2"/>
        <v>0</v>
      </c>
      <c r="M29" s="54">
        <f t="shared" si="2"/>
        <v>0</v>
      </c>
      <c r="N29" s="3">
        <f t="shared" si="2"/>
        <v>0</v>
      </c>
      <c r="O29" s="54">
        <f t="shared" si="2"/>
        <v>0</v>
      </c>
      <c r="P29" s="3">
        <f t="shared" si="2"/>
        <v>0</v>
      </c>
      <c r="Q29" s="54">
        <f t="shared" si="2"/>
        <v>0</v>
      </c>
      <c r="R29" s="3">
        <f t="shared" si="2"/>
        <v>0</v>
      </c>
      <c r="S29" s="54">
        <f t="shared" si="2"/>
        <v>0</v>
      </c>
      <c r="T29" s="3">
        <f t="shared" si="2"/>
        <v>0</v>
      </c>
      <c r="U29" s="54">
        <f t="shared" si="2"/>
        <v>0</v>
      </c>
    </row>
    <row r="30" spans="1:21" x14ac:dyDescent="0.3">
      <c r="A30" s="2">
        <v>1</v>
      </c>
      <c r="B30" s="2" t="s">
        <v>27</v>
      </c>
      <c r="C30" s="111">
        <v>0</v>
      </c>
      <c r="D30" s="2">
        <v>0</v>
      </c>
      <c r="E30" s="53">
        <v>0</v>
      </c>
      <c r="F30" s="2">
        <v>794</v>
      </c>
      <c r="G30" s="53">
        <v>556.04</v>
      </c>
      <c r="H30" s="2">
        <v>794</v>
      </c>
      <c r="I30" s="53">
        <v>794</v>
      </c>
      <c r="J30" s="2">
        <v>0</v>
      </c>
      <c r="K30" s="53">
        <v>0</v>
      </c>
      <c r="L30" s="2">
        <v>0</v>
      </c>
      <c r="M30" s="53">
        <v>0</v>
      </c>
      <c r="N30" s="2">
        <v>0</v>
      </c>
      <c r="O30" s="53">
        <v>0</v>
      </c>
      <c r="P30" s="2">
        <v>0</v>
      </c>
      <c r="Q30" s="53">
        <v>0</v>
      </c>
      <c r="R30" s="2">
        <v>0</v>
      </c>
      <c r="S30" s="53">
        <v>0</v>
      </c>
      <c r="T30" s="2">
        <v>0</v>
      </c>
      <c r="U30" s="53">
        <v>0</v>
      </c>
    </row>
    <row r="31" spans="1:21" x14ac:dyDescent="0.3">
      <c r="A31" s="3" t="s">
        <v>28</v>
      </c>
      <c r="B31" s="3" t="s">
        <v>16</v>
      </c>
      <c r="C31" s="108">
        <f>C18+C27+C29+C30</f>
        <v>4256.3099999999995</v>
      </c>
      <c r="D31" s="3">
        <f t="shared" ref="D31:U31" si="3">D18+D27+D29+D30</f>
        <v>2563</v>
      </c>
      <c r="E31" s="54">
        <f t="shared" si="3"/>
        <v>1995.39</v>
      </c>
      <c r="F31" s="3">
        <f t="shared" si="3"/>
        <v>14451</v>
      </c>
      <c r="G31" s="54">
        <f t="shared" si="3"/>
        <v>10123.5</v>
      </c>
      <c r="H31" s="3">
        <f t="shared" si="3"/>
        <v>6506</v>
      </c>
      <c r="I31" s="54">
        <f t="shared" si="3"/>
        <v>6224</v>
      </c>
      <c r="J31" s="3">
        <f t="shared" si="3"/>
        <v>43</v>
      </c>
      <c r="K31" s="54">
        <f t="shared" si="3"/>
        <v>50.760000000000005</v>
      </c>
      <c r="L31" s="3">
        <f t="shared" si="3"/>
        <v>54</v>
      </c>
      <c r="M31" s="54">
        <f t="shared" si="3"/>
        <v>62.510000000000005</v>
      </c>
      <c r="N31" s="3">
        <f t="shared" si="3"/>
        <v>1</v>
      </c>
      <c r="O31" s="54">
        <f t="shared" si="3"/>
        <v>1</v>
      </c>
      <c r="P31" s="3">
        <f t="shared" si="3"/>
        <v>14</v>
      </c>
      <c r="Q31" s="54">
        <f t="shared" si="3"/>
        <v>0</v>
      </c>
      <c r="R31" s="3">
        <f t="shared" si="3"/>
        <v>19</v>
      </c>
      <c r="S31" s="54">
        <f t="shared" si="3"/>
        <v>23.119999999999997</v>
      </c>
      <c r="T31" s="3">
        <f t="shared" si="3"/>
        <v>0</v>
      </c>
      <c r="U31" s="54">
        <f t="shared" si="3"/>
        <v>0</v>
      </c>
    </row>
  </sheetData>
  <mergeCells count="15">
    <mergeCell ref="A1:U1"/>
    <mergeCell ref="T4:U4"/>
    <mergeCell ref="A4:A5"/>
    <mergeCell ref="B4:B5"/>
    <mergeCell ref="A2:U2"/>
    <mergeCell ref="A3:U3"/>
    <mergeCell ref="D4:E4"/>
    <mergeCell ref="F4:G4"/>
    <mergeCell ref="H4:I4"/>
    <mergeCell ref="J4:K4"/>
    <mergeCell ref="L4:M4"/>
    <mergeCell ref="N4:O4"/>
    <mergeCell ref="P4:Q4"/>
    <mergeCell ref="R4:S4"/>
    <mergeCell ref="C4:C5"/>
  </mergeCells>
  <printOptions gridLines="1"/>
  <pageMargins left="0.63" right="0.25" top="0.75" bottom="0.75" header="0.3" footer="0.3"/>
  <pageSetup paperSize="9"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</sheetPr>
  <dimension ref="A1:T29"/>
  <sheetViews>
    <sheetView topLeftCell="A5" workbookViewId="0">
      <selection sqref="A1:T29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5" bestFit="1" customWidth="1"/>
    <col min="4" max="4" width="9.44140625" style="46" customWidth="1"/>
    <col min="5" max="5" width="6" bestFit="1" customWidth="1"/>
    <col min="6" max="6" width="8.5546875" style="46" bestFit="1" customWidth="1"/>
    <col min="7" max="7" width="5" bestFit="1" customWidth="1"/>
    <col min="8" max="8" width="8.6640625" style="46" customWidth="1"/>
    <col min="9" max="9" width="4.109375" bestFit="1" customWidth="1"/>
    <col min="10" max="10" width="9.44140625" style="46" customWidth="1"/>
    <col min="11" max="11" width="5.5546875" style="46" bestFit="1" customWidth="1"/>
    <col min="12" max="12" width="8.44140625" style="46" customWidth="1"/>
    <col min="13" max="13" width="4.5546875" style="46" bestFit="1" customWidth="1"/>
    <col min="14" max="14" width="7.77734375" style="46" customWidth="1"/>
    <col min="15" max="15" width="5.5546875" style="46" bestFit="1" customWidth="1"/>
    <col min="16" max="16" width="8.6640625" style="46" customWidth="1"/>
    <col min="17" max="17" width="5.5546875" style="46" bestFit="1" customWidth="1"/>
    <col min="18" max="18" width="8.5546875" style="46" customWidth="1"/>
    <col min="19" max="19" width="4.109375" bestFit="1" customWidth="1"/>
    <col min="20" max="20" width="12.33203125" customWidth="1"/>
  </cols>
  <sheetData>
    <row r="1" spans="1:20" ht="23.4" x14ac:dyDescent="0.45">
      <c r="A1" s="641">
        <v>46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3"/>
    </row>
    <row r="2" spans="1:20" ht="23.4" x14ac:dyDescent="0.45">
      <c r="A2" s="577" t="s">
        <v>824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1"/>
    </row>
    <row r="3" spans="1:20" ht="23.4" x14ac:dyDescent="0.45">
      <c r="A3" s="580" t="s">
        <v>83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4"/>
    </row>
    <row r="4" spans="1:20" ht="42" customHeight="1" x14ac:dyDescent="0.3">
      <c r="A4" s="619" t="s">
        <v>0</v>
      </c>
      <c r="B4" s="738" t="s">
        <v>84</v>
      </c>
      <c r="C4" s="640" t="s">
        <v>443</v>
      </c>
      <c r="D4" s="640"/>
      <c r="E4" s="640" t="s">
        <v>444</v>
      </c>
      <c r="F4" s="640"/>
      <c r="G4" s="640" t="s">
        <v>435</v>
      </c>
      <c r="H4" s="640"/>
      <c r="I4" s="640" t="s">
        <v>436</v>
      </c>
      <c r="J4" s="640"/>
      <c r="K4" s="745" t="s">
        <v>437</v>
      </c>
      <c r="L4" s="745"/>
      <c r="M4" s="745" t="s">
        <v>438</v>
      </c>
      <c r="N4" s="745"/>
      <c r="O4" s="745" t="s">
        <v>439</v>
      </c>
      <c r="P4" s="745"/>
      <c r="Q4" s="745" t="s">
        <v>440</v>
      </c>
      <c r="R4" s="745"/>
      <c r="S4" s="640" t="s">
        <v>441</v>
      </c>
      <c r="T4" s="640"/>
    </row>
    <row r="5" spans="1:20" x14ac:dyDescent="0.3">
      <c r="A5" s="620"/>
      <c r="B5" s="639"/>
      <c r="C5" s="405" t="s">
        <v>180</v>
      </c>
      <c r="D5" s="70" t="s">
        <v>442</v>
      </c>
      <c r="E5" s="405" t="s">
        <v>180</v>
      </c>
      <c r="F5" s="70" t="s">
        <v>442</v>
      </c>
      <c r="G5" s="405" t="s">
        <v>180</v>
      </c>
      <c r="H5" s="70" t="s">
        <v>442</v>
      </c>
      <c r="I5" s="405" t="s">
        <v>180</v>
      </c>
      <c r="J5" s="70" t="s">
        <v>442</v>
      </c>
      <c r="K5" s="70" t="s">
        <v>180</v>
      </c>
      <c r="L5" s="70" t="s">
        <v>442</v>
      </c>
      <c r="M5" s="70" t="s">
        <v>180</v>
      </c>
      <c r="N5" s="70" t="s">
        <v>442</v>
      </c>
      <c r="O5" s="70" t="s">
        <v>180</v>
      </c>
      <c r="P5" s="70" t="s">
        <v>442</v>
      </c>
      <c r="Q5" s="70" t="s">
        <v>180</v>
      </c>
      <c r="R5" s="70" t="s">
        <v>442</v>
      </c>
      <c r="S5" s="405" t="s">
        <v>180</v>
      </c>
      <c r="T5" s="70" t="s">
        <v>442</v>
      </c>
    </row>
    <row r="6" spans="1:20" x14ac:dyDescent="0.3">
      <c r="A6" s="5">
        <v>1</v>
      </c>
      <c r="B6" s="407" t="s">
        <v>96</v>
      </c>
      <c r="C6" s="411">
        <v>10</v>
      </c>
      <c r="D6" s="459">
        <v>5.26</v>
      </c>
      <c r="E6" s="411">
        <v>132</v>
      </c>
      <c r="F6" s="459">
        <v>61.76</v>
      </c>
      <c r="G6" s="411">
        <v>6</v>
      </c>
      <c r="H6" s="459">
        <v>6</v>
      </c>
      <c r="I6" s="411">
        <v>0</v>
      </c>
      <c r="J6" s="459">
        <v>0</v>
      </c>
      <c r="K6" s="459">
        <v>0</v>
      </c>
      <c r="L6" s="459">
        <v>0</v>
      </c>
      <c r="M6" s="459">
        <v>0</v>
      </c>
      <c r="N6" s="459">
        <v>0</v>
      </c>
      <c r="O6" s="459">
        <v>0</v>
      </c>
      <c r="P6" s="459">
        <v>0</v>
      </c>
      <c r="Q6" s="459">
        <v>0</v>
      </c>
      <c r="R6" s="459">
        <v>0</v>
      </c>
      <c r="S6" s="411">
        <v>0</v>
      </c>
      <c r="T6" s="411">
        <v>0</v>
      </c>
    </row>
    <row r="7" spans="1:20" x14ac:dyDescent="0.3">
      <c r="A7" s="5">
        <v>2</v>
      </c>
      <c r="B7" s="407" t="s">
        <v>97</v>
      </c>
      <c r="C7" s="411">
        <v>144</v>
      </c>
      <c r="D7" s="459">
        <v>96.17</v>
      </c>
      <c r="E7" s="411">
        <v>585</v>
      </c>
      <c r="F7" s="459">
        <v>289.08999999999997</v>
      </c>
      <c r="G7" s="411">
        <v>53</v>
      </c>
      <c r="H7" s="459">
        <v>52</v>
      </c>
      <c r="I7" s="411">
        <v>0</v>
      </c>
      <c r="J7" s="459">
        <v>0</v>
      </c>
      <c r="K7" s="459">
        <v>0</v>
      </c>
      <c r="L7" s="459">
        <v>0</v>
      </c>
      <c r="M7" s="459">
        <v>0</v>
      </c>
      <c r="N7" s="459">
        <v>0</v>
      </c>
      <c r="O7" s="459">
        <v>1</v>
      </c>
      <c r="P7" s="459">
        <v>0</v>
      </c>
      <c r="Q7" s="459">
        <v>1</v>
      </c>
      <c r="R7" s="459">
        <v>1</v>
      </c>
      <c r="S7" s="411">
        <v>0</v>
      </c>
      <c r="T7" s="411">
        <v>0</v>
      </c>
    </row>
    <row r="8" spans="1:20" x14ac:dyDescent="0.3">
      <c r="A8" s="5">
        <v>3</v>
      </c>
      <c r="B8" s="5" t="s">
        <v>98</v>
      </c>
      <c r="C8" s="408">
        <v>52</v>
      </c>
      <c r="D8" s="446">
        <v>42.88</v>
      </c>
      <c r="E8" s="408">
        <v>69</v>
      </c>
      <c r="F8" s="446">
        <v>58.05</v>
      </c>
      <c r="G8" s="408">
        <v>15</v>
      </c>
      <c r="H8" s="446">
        <v>13</v>
      </c>
      <c r="I8" s="408">
        <v>0</v>
      </c>
      <c r="J8" s="446">
        <v>0</v>
      </c>
      <c r="K8" s="446">
        <v>0</v>
      </c>
      <c r="L8" s="446">
        <v>0</v>
      </c>
      <c r="M8" s="446">
        <v>0</v>
      </c>
      <c r="N8" s="446">
        <v>0</v>
      </c>
      <c r="O8" s="446">
        <v>0</v>
      </c>
      <c r="P8" s="446">
        <v>0</v>
      </c>
      <c r="Q8" s="446">
        <v>0</v>
      </c>
      <c r="R8" s="446">
        <v>0</v>
      </c>
      <c r="S8" s="408">
        <v>0</v>
      </c>
      <c r="T8" s="408">
        <v>0</v>
      </c>
    </row>
    <row r="9" spans="1:20" x14ac:dyDescent="0.3">
      <c r="A9" s="5">
        <v>4</v>
      </c>
      <c r="B9" s="5" t="s">
        <v>99</v>
      </c>
      <c r="C9" s="5">
        <v>15</v>
      </c>
      <c r="D9" s="44">
        <v>12.46</v>
      </c>
      <c r="E9" s="5">
        <v>53</v>
      </c>
      <c r="F9" s="44">
        <v>47.58</v>
      </c>
      <c r="G9" s="5">
        <v>18</v>
      </c>
      <c r="H9" s="44">
        <v>18</v>
      </c>
      <c r="I9" s="5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5">
        <v>0</v>
      </c>
      <c r="T9" s="5">
        <v>0</v>
      </c>
    </row>
    <row r="10" spans="1:20" x14ac:dyDescent="0.3">
      <c r="A10" s="5">
        <v>5</v>
      </c>
      <c r="B10" s="5" t="s">
        <v>100</v>
      </c>
      <c r="C10" s="5">
        <v>177</v>
      </c>
      <c r="D10" s="44">
        <v>132.97</v>
      </c>
      <c r="E10" s="5">
        <v>965</v>
      </c>
      <c r="F10" s="44">
        <v>713.8</v>
      </c>
      <c r="G10" s="5">
        <v>628</v>
      </c>
      <c r="H10" s="44">
        <v>619</v>
      </c>
      <c r="I10" s="5">
        <v>7</v>
      </c>
      <c r="J10" s="44">
        <v>4</v>
      </c>
      <c r="K10" s="44">
        <v>8</v>
      </c>
      <c r="L10" s="44">
        <v>4.9000000000000004</v>
      </c>
      <c r="M10" s="44">
        <v>1</v>
      </c>
      <c r="N10" s="44">
        <v>1</v>
      </c>
      <c r="O10" s="44">
        <v>7</v>
      </c>
      <c r="P10" s="44">
        <v>0</v>
      </c>
      <c r="Q10" s="44">
        <v>7</v>
      </c>
      <c r="R10" s="44">
        <v>4.04</v>
      </c>
      <c r="S10" s="5">
        <v>0</v>
      </c>
      <c r="T10" s="5">
        <v>0</v>
      </c>
    </row>
    <row r="11" spans="1:20" x14ac:dyDescent="0.3">
      <c r="A11" s="5">
        <v>6</v>
      </c>
      <c r="B11" s="5" t="s">
        <v>101</v>
      </c>
      <c r="C11" s="5">
        <v>2.86</v>
      </c>
      <c r="D11" s="44">
        <v>2.3540000000000001</v>
      </c>
      <c r="E11" s="5">
        <v>17.899999999999999</v>
      </c>
      <c r="F11" s="44">
        <v>15.556600000000001</v>
      </c>
      <c r="G11" s="5">
        <v>12.34</v>
      </c>
      <c r="H11" s="44">
        <v>12.06</v>
      </c>
      <c r="I11" s="5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5">
        <v>0</v>
      </c>
      <c r="T11" s="5">
        <v>0</v>
      </c>
    </row>
    <row r="12" spans="1:20" x14ac:dyDescent="0.3">
      <c r="A12" s="5">
        <v>7</v>
      </c>
      <c r="B12" s="5" t="s">
        <v>102</v>
      </c>
      <c r="C12" s="5">
        <v>0</v>
      </c>
      <c r="D12" s="44">
        <v>0</v>
      </c>
      <c r="E12" s="5">
        <v>47</v>
      </c>
      <c r="F12" s="44">
        <v>33.89</v>
      </c>
      <c r="G12" s="5">
        <v>30</v>
      </c>
      <c r="H12" s="44">
        <v>10</v>
      </c>
      <c r="I12" s="5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5">
        <v>0</v>
      </c>
      <c r="T12" s="5">
        <v>0</v>
      </c>
    </row>
    <row r="13" spans="1:20" x14ac:dyDescent="0.3">
      <c r="A13" s="5">
        <v>8</v>
      </c>
      <c r="B13" s="5" t="s">
        <v>103</v>
      </c>
      <c r="C13" s="5">
        <v>0</v>
      </c>
      <c r="D13" s="44">
        <v>0</v>
      </c>
      <c r="E13" s="5">
        <v>56</v>
      </c>
      <c r="F13" s="44">
        <v>48.77</v>
      </c>
      <c r="G13" s="5">
        <v>56</v>
      </c>
      <c r="H13" s="44">
        <v>56</v>
      </c>
      <c r="I13" s="5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5">
        <v>0</v>
      </c>
      <c r="T13" s="5">
        <v>0</v>
      </c>
    </row>
    <row r="14" spans="1:20" x14ac:dyDescent="0.3">
      <c r="A14" s="5">
        <v>9</v>
      </c>
      <c r="B14" s="5" t="s">
        <v>104</v>
      </c>
      <c r="C14" s="5">
        <v>560</v>
      </c>
      <c r="D14" s="44">
        <v>443.2</v>
      </c>
      <c r="E14" s="5">
        <v>1720</v>
      </c>
      <c r="F14" s="44">
        <v>1272.92</v>
      </c>
      <c r="G14" s="5">
        <v>126</v>
      </c>
      <c r="H14" s="44">
        <v>119</v>
      </c>
      <c r="I14" s="5">
        <v>3</v>
      </c>
      <c r="J14" s="44">
        <v>4.24</v>
      </c>
      <c r="K14" s="44">
        <v>3</v>
      </c>
      <c r="L14" s="44">
        <v>4.26</v>
      </c>
      <c r="M14" s="44">
        <v>0</v>
      </c>
      <c r="N14" s="44">
        <v>0</v>
      </c>
      <c r="O14" s="44">
        <v>3</v>
      </c>
      <c r="P14" s="44">
        <v>0</v>
      </c>
      <c r="Q14" s="44">
        <v>3</v>
      </c>
      <c r="R14" s="44">
        <v>4.26</v>
      </c>
      <c r="S14" s="5">
        <v>0</v>
      </c>
      <c r="T14" s="5">
        <v>0</v>
      </c>
    </row>
    <row r="15" spans="1:20" x14ac:dyDescent="0.3">
      <c r="A15" s="5">
        <v>10</v>
      </c>
      <c r="B15" s="5" t="s">
        <v>105</v>
      </c>
      <c r="C15" s="5">
        <v>45</v>
      </c>
      <c r="D15" s="44">
        <v>43.79</v>
      </c>
      <c r="E15" s="5">
        <v>215</v>
      </c>
      <c r="F15" s="44">
        <v>142.41999999999999</v>
      </c>
      <c r="G15" s="5">
        <v>0</v>
      </c>
      <c r="H15" s="44">
        <v>0</v>
      </c>
      <c r="I15" s="5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5">
        <v>0</v>
      </c>
      <c r="T15" s="5">
        <v>0</v>
      </c>
    </row>
    <row r="16" spans="1:20" x14ac:dyDescent="0.3">
      <c r="A16" s="5">
        <v>11</v>
      </c>
      <c r="B16" s="5" t="s">
        <v>106</v>
      </c>
      <c r="C16" s="5">
        <v>227</v>
      </c>
      <c r="D16" s="44">
        <v>163.38999999999999</v>
      </c>
      <c r="E16" s="5">
        <v>688</v>
      </c>
      <c r="F16" s="44">
        <v>534.57000000000005</v>
      </c>
      <c r="G16" s="5">
        <v>150</v>
      </c>
      <c r="H16" s="44">
        <v>148</v>
      </c>
      <c r="I16" s="5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2</v>
      </c>
      <c r="R16" s="44">
        <v>2.83</v>
      </c>
      <c r="S16" s="5">
        <v>0</v>
      </c>
      <c r="T16" s="5">
        <v>0</v>
      </c>
    </row>
    <row r="17" spans="1:20" x14ac:dyDescent="0.3">
      <c r="A17" s="5">
        <v>12</v>
      </c>
      <c r="B17" s="5" t="s">
        <v>107</v>
      </c>
      <c r="C17" s="5">
        <v>140.13999999999999</v>
      </c>
      <c r="D17" s="44">
        <v>115.346</v>
      </c>
      <c r="E17" s="5">
        <v>877.1</v>
      </c>
      <c r="F17" s="44">
        <v>762.27340000000004</v>
      </c>
      <c r="G17" s="5">
        <v>604.66</v>
      </c>
      <c r="H17" s="44">
        <v>590.94000000000005</v>
      </c>
      <c r="I17" s="5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5">
        <v>0</v>
      </c>
      <c r="T17" s="5">
        <v>0</v>
      </c>
    </row>
    <row r="18" spans="1:20" x14ac:dyDescent="0.3">
      <c r="A18" s="5">
        <v>13</v>
      </c>
      <c r="B18" s="5" t="s">
        <v>108</v>
      </c>
      <c r="C18" s="5">
        <v>624</v>
      </c>
      <c r="D18" s="44">
        <v>584.24</v>
      </c>
      <c r="E18" s="5">
        <v>992</v>
      </c>
      <c r="F18" s="44">
        <v>839.3</v>
      </c>
      <c r="G18" s="5">
        <v>429</v>
      </c>
      <c r="H18" s="44">
        <v>287</v>
      </c>
      <c r="I18" s="5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5">
        <v>0</v>
      </c>
      <c r="T18" s="5">
        <v>0</v>
      </c>
    </row>
    <row r="19" spans="1:20" x14ac:dyDescent="0.3">
      <c r="A19" s="5">
        <v>14</v>
      </c>
      <c r="B19" s="5" t="s">
        <v>109</v>
      </c>
      <c r="C19" s="5">
        <v>15</v>
      </c>
      <c r="D19" s="44">
        <v>10.35</v>
      </c>
      <c r="E19" s="5">
        <v>194</v>
      </c>
      <c r="F19" s="44">
        <v>100.51</v>
      </c>
      <c r="G19" s="5">
        <v>1</v>
      </c>
      <c r="H19" s="44">
        <v>0</v>
      </c>
      <c r="I19" s="5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5">
        <v>0</v>
      </c>
      <c r="T19" s="5">
        <v>0</v>
      </c>
    </row>
    <row r="20" spans="1:20" x14ac:dyDescent="0.3">
      <c r="A20" s="5">
        <v>15</v>
      </c>
      <c r="B20" s="5" t="s">
        <v>110</v>
      </c>
      <c r="C20" s="5">
        <v>162</v>
      </c>
      <c r="D20" s="44">
        <v>44.07</v>
      </c>
      <c r="E20" s="5">
        <v>5336</v>
      </c>
      <c r="F20" s="44">
        <v>3210.23</v>
      </c>
      <c r="G20" s="5">
        <v>3555</v>
      </c>
      <c r="H20" s="44">
        <v>3511</v>
      </c>
      <c r="I20" s="5">
        <v>2</v>
      </c>
      <c r="J20" s="44">
        <v>7.99</v>
      </c>
      <c r="K20" s="44">
        <v>12</v>
      </c>
      <c r="L20" s="44">
        <v>19.02</v>
      </c>
      <c r="M20" s="44">
        <v>0</v>
      </c>
      <c r="N20" s="44">
        <v>0</v>
      </c>
      <c r="O20" s="44">
        <v>0</v>
      </c>
      <c r="P20" s="44">
        <v>0</v>
      </c>
      <c r="Q20" s="44">
        <v>2</v>
      </c>
      <c r="R20" s="44">
        <v>7.26</v>
      </c>
      <c r="S20" s="5">
        <v>0</v>
      </c>
      <c r="T20" s="5">
        <v>0</v>
      </c>
    </row>
    <row r="21" spans="1:20" x14ac:dyDescent="0.3">
      <c r="A21" s="5">
        <v>16</v>
      </c>
      <c r="B21" s="5" t="s">
        <v>111</v>
      </c>
      <c r="C21" s="5">
        <v>0</v>
      </c>
      <c r="D21" s="44">
        <v>0</v>
      </c>
      <c r="E21" s="5">
        <v>1</v>
      </c>
      <c r="F21" s="44">
        <v>1.51</v>
      </c>
      <c r="G21" s="5">
        <v>1</v>
      </c>
      <c r="H21" s="44">
        <v>1</v>
      </c>
      <c r="I21" s="5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5">
        <v>0</v>
      </c>
      <c r="T21" s="5">
        <v>0</v>
      </c>
    </row>
    <row r="22" spans="1:20" x14ac:dyDescent="0.3">
      <c r="A22" s="5">
        <v>17</v>
      </c>
      <c r="B22" s="5" t="s">
        <v>112</v>
      </c>
      <c r="C22" s="5">
        <v>5</v>
      </c>
      <c r="D22" s="44">
        <v>7.65</v>
      </c>
      <c r="E22" s="5">
        <v>44</v>
      </c>
      <c r="F22" s="44">
        <v>48.28</v>
      </c>
      <c r="G22" s="5">
        <v>26</v>
      </c>
      <c r="H22" s="44">
        <v>25</v>
      </c>
      <c r="I22" s="5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">
        <v>0</v>
      </c>
      <c r="T22" s="5">
        <v>0</v>
      </c>
    </row>
    <row r="23" spans="1:20" x14ac:dyDescent="0.3">
      <c r="A23" s="5">
        <v>18</v>
      </c>
      <c r="B23" s="5" t="s">
        <v>113</v>
      </c>
      <c r="C23" s="5">
        <v>6</v>
      </c>
      <c r="D23" s="44">
        <v>4.0199999999999996</v>
      </c>
      <c r="E23" s="5">
        <v>43</v>
      </c>
      <c r="F23" s="44">
        <v>36.1</v>
      </c>
      <c r="G23" s="5">
        <v>36</v>
      </c>
      <c r="H23" s="44">
        <v>31</v>
      </c>
      <c r="I23" s="5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5">
        <v>0</v>
      </c>
      <c r="T23" s="5">
        <v>0</v>
      </c>
    </row>
    <row r="24" spans="1:20" x14ac:dyDescent="0.3">
      <c r="A24" s="5">
        <v>19</v>
      </c>
      <c r="B24" s="5" t="s">
        <v>114</v>
      </c>
      <c r="C24" s="5">
        <v>142</v>
      </c>
      <c r="D24" s="44">
        <v>98.94</v>
      </c>
      <c r="E24" s="5">
        <v>413</v>
      </c>
      <c r="F24" s="44">
        <v>253.84</v>
      </c>
      <c r="G24" s="5">
        <v>14</v>
      </c>
      <c r="H24" s="44">
        <v>13</v>
      </c>
      <c r="I24" s="5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5">
        <v>0</v>
      </c>
      <c r="T24" s="5">
        <v>0</v>
      </c>
    </row>
    <row r="25" spans="1:20" x14ac:dyDescent="0.3">
      <c r="A25" s="5">
        <v>20</v>
      </c>
      <c r="B25" s="5" t="s">
        <v>115</v>
      </c>
      <c r="C25" s="5">
        <v>12</v>
      </c>
      <c r="D25" s="44">
        <v>9.6300000000000008</v>
      </c>
      <c r="E25" s="5">
        <v>91</v>
      </c>
      <c r="F25" s="44">
        <v>52.57</v>
      </c>
      <c r="G25" s="5">
        <v>46</v>
      </c>
      <c r="H25" s="44">
        <v>46</v>
      </c>
      <c r="I25" s="5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5">
        <v>0</v>
      </c>
      <c r="T25" s="5">
        <v>0</v>
      </c>
    </row>
    <row r="26" spans="1:20" x14ac:dyDescent="0.3">
      <c r="A26" s="5">
        <v>21</v>
      </c>
      <c r="B26" s="5" t="s">
        <v>116</v>
      </c>
      <c r="C26" s="5">
        <v>60</v>
      </c>
      <c r="D26" s="44">
        <v>45.22</v>
      </c>
      <c r="E26" s="5">
        <v>434</v>
      </c>
      <c r="F26" s="44">
        <v>433.38</v>
      </c>
      <c r="G26" s="5">
        <v>175</v>
      </c>
      <c r="H26" s="44">
        <v>175</v>
      </c>
      <c r="I26" s="5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5">
        <v>0</v>
      </c>
      <c r="T26" s="5">
        <v>0</v>
      </c>
    </row>
    <row r="27" spans="1:20" x14ac:dyDescent="0.3">
      <c r="A27" s="5">
        <v>22</v>
      </c>
      <c r="B27" s="5" t="s">
        <v>117</v>
      </c>
      <c r="C27" s="5">
        <v>75</v>
      </c>
      <c r="D27" s="44">
        <v>46.37</v>
      </c>
      <c r="E27" s="5">
        <v>350</v>
      </c>
      <c r="F27" s="44">
        <v>258.02</v>
      </c>
      <c r="G27" s="5">
        <v>175</v>
      </c>
      <c r="H27" s="44">
        <v>152</v>
      </c>
      <c r="I27" s="5">
        <v>27</v>
      </c>
      <c r="J27" s="44">
        <v>31.53</v>
      </c>
      <c r="K27" s="44">
        <v>27</v>
      </c>
      <c r="L27" s="44">
        <v>31.39</v>
      </c>
      <c r="M27" s="44">
        <v>0</v>
      </c>
      <c r="N27" s="44">
        <v>0</v>
      </c>
      <c r="O27" s="44">
        <v>3</v>
      </c>
      <c r="P27" s="44">
        <v>0</v>
      </c>
      <c r="Q27" s="44">
        <v>3</v>
      </c>
      <c r="R27" s="44">
        <v>3.7</v>
      </c>
      <c r="S27" s="5">
        <v>0</v>
      </c>
      <c r="T27" s="5">
        <v>0</v>
      </c>
    </row>
    <row r="28" spans="1:20" x14ac:dyDescent="0.3">
      <c r="A28" s="5">
        <v>23</v>
      </c>
      <c r="B28" s="5" t="s">
        <v>118</v>
      </c>
      <c r="C28" s="5">
        <v>89</v>
      </c>
      <c r="D28" s="44">
        <v>87.080000000000013</v>
      </c>
      <c r="E28" s="5">
        <v>1128</v>
      </c>
      <c r="F28" s="44">
        <v>909.07999999999993</v>
      </c>
      <c r="G28" s="5">
        <v>349</v>
      </c>
      <c r="H28" s="44">
        <v>339</v>
      </c>
      <c r="I28" s="5">
        <v>4</v>
      </c>
      <c r="J28" s="44">
        <v>3</v>
      </c>
      <c r="K28" s="44">
        <v>4</v>
      </c>
      <c r="L28" s="44">
        <v>2.94</v>
      </c>
      <c r="M28" s="44">
        <v>0</v>
      </c>
      <c r="N28" s="44">
        <v>0</v>
      </c>
      <c r="O28" s="44">
        <v>0</v>
      </c>
      <c r="P28" s="44">
        <v>0</v>
      </c>
      <c r="Q28" s="44">
        <v>1</v>
      </c>
      <c r="R28" s="44">
        <v>0.03</v>
      </c>
      <c r="S28" s="5">
        <v>0</v>
      </c>
      <c r="T28" s="5">
        <v>0</v>
      </c>
    </row>
    <row r="29" spans="1:20" x14ac:dyDescent="0.3">
      <c r="A29" s="6" t="s">
        <v>28</v>
      </c>
      <c r="B29" s="6" t="s">
        <v>16</v>
      </c>
      <c r="C29" s="6">
        <f>SUM(C6:C28)</f>
        <v>2563</v>
      </c>
      <c r="D29" s="45">
        <f t="shared" ref="D29:T29" si="0">SUM(D6:D28)</f>
        <v>1995.3899999999999</v>
      </c>
      <c r="E29" s="6">
        <f t="shared" si="0"/>
        <v>14451</v>
      </c>
      <c r="F29" s="45">
        <f t="shared" si="0"/>
        <v>10123.5</v>
      </c>
      <c r="G29" s="6">
        <f t="shared" si="0"/>
        <v>6506</v>
      </c>
      <c r="H29" s="45">
        <f t="shared" si="0"/>
        <v>6224</v>
      </c>
      <c r="I29" s="6">
        <f t="shared" si="0"/>
        <v>43</v>
      </c>
      <c r="J29" s="45">
        <f t="shared" si="0"/>
        <v>50.760000000000005</v>
      </c>
      <c r="K29" s="45">
        <f t="shared" si="0"/>
        <v>54</v>
      </c>
      <c r="L29" s="45">
        <f t="shared" si="0"/>
        <v>62.51</v>
      </c>
      <c r="M29" s="45">
        <f t="shared" si="0"/>
        <v>1</v>
      </c>
      <c r="N29" s="45">
        <f t="shared" si="0"/>
        <v>1</v>
      </c>
      <c r="O29" s="45">
        <f t="shared" si="0"/>
        <v>14</v>
      </c>
      <c r="P29" s="45">
        <f t="shared" si="0"/>
        <v>0</v>
      </c>
      <c r="Q29" s="45">
        <f t="shared" si="0"/>
        <v>19</v>
      </c>
      <c r="R29" s="45">
        <f t="shared" si="0"/>
        <v>23.12</v>
      </c>
      <c r="S29" s="6">
        <f t="shared" si="0"/>
        <v>0</v>
      </c>
      <c r="T29" s="6">
        <f t="shared" si="0"/>
        <v>0</v>
      </c>
    </row>
  </sheetData>
  <mergeCells count="14">
    <mergeCell ref="S4:T4"/>
    <mergeCell ref="A1:T1"/>
    <mergeCell ref="A2:T2"/>
    <mergeCell ref="A3:T3"/>
    <mergeCell ref="C4:D4"/>
    <mergeCell ref="E4:F4"/>
    <mergeCell ref="G4:H4"/>
    <mergeCell ref="I4:J4"/>
    <mergeCell ref="K4:L4"/>
    <mergeCell ref="M4:N4"/>
    <mergeCell ref="O4:P4"/>
    <mergeCell ref="Q4:R4"/>
    <mergeCell ref="A4:A5"/>
    <mergeCell ref="B4:B5"/>
  </mergeCells>
  <pageMargins left="0.45" right="0.25" top="0.75" bottom="0.75" header="0.3" footer="0.3"/>
  <pageSetup paperSize="9"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50"/>
  </sheetPr>
  <dimension ref="A1:G29"/>
  <sheetViews>
    <sheetView workbookViewId="0">
      <selection sqref="A1:G1"/>
    </sheetView>
  </sheetViews>
  <sheetFormatPr defaultRowHeight="14.4" x14ac:dyDescent="0.3"/>
  <cols>
    <col min="2" max="2" width="10.88671875" customWidth="1"/>
    <col min="3" max="3" width="11.5546875" bestFit="1" customWidth="1"/>
    <col min="4" max="4" width="14.88671875" customWidth="1"/>
    <col min="5" max="5" width="15.6640625" customWidth="1"/>
    <col min="6" max="6" width="16.44140625" bestFit="1" customWidth="1"/>
    <col min="7" max="7" width="13.44140625" customWidth="1"/>
  </cols>
  <sheetData>
    <row r="1" spans="1:7" s="92" customFormat="1" ht="20.25" customHeight="1" x14ac:dyDescent="0.3">
      <c r="A1" s="656">
        <v>47</v>
      </c>
      <c r="B1" s="657"/>
      <c r="C1" s="657"/>
      <c r="D1" s="657"/>
      <c r="E1" s="657"/>
      <c r="F1" s="657"/>
      <c r="G1" s="658"/>
    </row>
    <row r="2" spans="1:7" ht="51" customHeight="1" x14ac:dyDescent="0.3">
      <c r="A2" s="746" t="s">
        <v>740</v>
      </c>
      <c r="B2" s="747"/>
      <c r="C2" s="747"/>
      <c r="D2" s="747"/>
      <c r="E2" s="747"/>
      <c r="F2" s="747"/>
      <c r="G2" s="748"/>
    </row>
    <row r="3" spans="1:7" ht="43.2" x14ac:dyDescent="0.3">
      <c r="A3" s="144" t="s">
        <v>0</v>
      </c>
      <c r="B3" s="144" t="s">
        <v>1</v>
      </c>
      <c r="C3" s="144" t="s">
        <v>274</v>
      </c>
      <c r="D3" s="144" t="s">
        <v>275</v>
      </c>
      <c r="E3" s="144" t="s">
        <v>276</v>
      </c>
      <c r="F3" s="144" t="s">
        <v>277</v>
      </c>
      <c r="G3" s="144" t="s">
        <v>278</v>
      </c>
    </row>
    <row r="4" spans="1:7" x14ac:dyDescent="0.3">
      <c r="A4" s="2">
        <v>1</v>
      </c>
      <c r="B4" s="2" t="s">
        <v>3</v>
      </c>
      <c r="C4" s="2">
        <v>0</v>
      </c>
      <c r="D4" s="2">
        <v>794</v>
      </c>
      <c r="E4" s="2">
        <v>115</v>
      </c>
      <c r="F4" s="2">
        <v>1075</v>
      </c>
      <c r="G4" s="2">
        <v>146</v>
      </c>
    </row>
    <row r="5" spans="1:7" x14ac:dyDescent="0.3">
      <c r="A5" s="2">
        <v>2</v>
      </c>
      <c r="B5" s="2" t="s">
        <v>4</v>
      </c>
      <c r="C5" s="2">
        <v>0</v>
      </c>
      <c r="D5" s="2">
        <v>1171</v>
      </c>
      <c r="E5" s="2">
        <v>325</v>
      </c>
      <c r="F5" s="2">
        <v>6010</v>
      </c>
      <c r="G5" s="2">
        <v>243</v>
      </c>
    </row>
    <row r="6" spans="1:7" x14ac:dyDescent="0.3">
      <c r="A6" s="2">
        <v>3</v>
      </c>
      <c r="B6" s="2" t="s">
        <v>5</v>
      </c>
      <c r="C6" s="2">
        <v>0</v>
      </c>
      <c r="D6" s="2">
        <v>327</v>
      </c>
      <c r="E6" s="2">
        <v>197</v>
      </c>
      <c r="F6" s="2">
        <v>647</v>
      </c>
      <c r="G6" s="2">
        <v>0</v>
      </c>
    </row>
    <row r="7" spans="1:7" x14ac:dyDescent="0.3">
      <c r="A7" s="2">
        <v>4</v>
      </c>
      <c r="B7" s="2" t="s">
        <v>6</v>
      </c>
      <c r="C7" s="2">
        <v>3</v>
      </c>
      <c r="D7" s="2">
        <v>1380</v>
      </c>
      <c r="E7" s="2">
        <v>589</v>
      </c>
      <c r="F7" s="2">
        <v>4633</v>
      </c>
      <c r="G7" s="2">
        <v>98</v>
      </c>
    </row>
    <row r="8" spans="1:7" x14ac:dyDescent="0.3">
      <c r="A8" s="2">
        <v>5</v>
      </c>
      <c r="B8" s="2" t="s">
        <v>7</v>
      </c>
      <c r="C8" s="2">
        <v>3</v>
      </c>
      <c r="D8" s="2">
        <v>2203</v>
      </c>
      <c r="E8" s="2">
        <v>0</v>
      </c>
      <c r="F8" s="2">
        <v>23732</v>
      </c>
      <c r="G8" s="2">
        <v>1402</v>
      </c>
    </row>
    <row r="9" spans="1:7" x14ac:dyDescent="0.3">
      <c r="A9" s="2">
        <v>6</v>
      </c>
      <c r="B9" s="2" t="s">
        <v>8</v>
      </c>
      <c r="C9" s="2">
        <v>0</v>
      </c>
      <c r="D9" s="2">
        <v>1295</v>
      </c>
      <c r="E9" s="2">
        <v>1099</v>
      </c>
      <c r="F9" s="2">
        <v>2952</v>
      </c>
      <c r="G9" s="2">
        <v>9</v>
      </c>
    </row>
    <row r="10" spans="1:7" x14ac:dyDescent="0.3">
      <c r="A10" s="2">
        <v>7</v>
      </c>
      <c r="B10" s="2" t="s">
        <v>9</v>
      </c>
      <c r="C10" s="2">
        <v>1</v>
      </c>
      <c r="D10" s="2">
        <v>370</v>
      </c>
      <c r="E10" s="2">
        <v>95</v>
      </c>
      <c r="F10" s="2">
        <v>2252</v>
      </c>
      <c r="G10" s="2">
        <v>12</v>
      </c>
    </row>
    <row r="11" spans="1:7" x14ac:dyDescent="0.3">
      <c r="A11" s="2">
        <v>8</v>
      </c>
      <c r="B11" s="2" t="s">
        <v>10</v>
      </c>
      <c r="C11" s="2">
        <v>0</v>
      </c>
      <c r="D11" s="2">
        <v>1099</v>
      </c>
      <c r="E11" s="2">
        <v>595</v>
      </c>
      <c r="F11" s="2">
        <v>1009</v>
      </c>
      <c r="G11" s="2">
        <v>0</v>
      </c>
    </row>
    <row r="12" spans="1:7" x14ac:dyDescent="0.3">
      <c r="A12" s="2">
        <v>9</v>
      </c>
      <c r="B12" s="2" t="s">
        <v>11</v>
      </c>
      <c r="C12" s="2">
        <v>0</v>
      </c>
      <c r="D12" s="2">
        <v>33</v>
      </c>
      <c r="E12" s="2">
        <v>25</v>
      </c>
      <c r="F12" s="2">
        <v>16</v>
      </c>
      <c r="G12" s="2">
        <v>5</v>
      </c>
    </row>
    <row r="13" spans="1:7" x14ac:dyDescent="0.3">
      <c r="A13" s="2">
        <v>10</v>
      </c>
      <c r="B13" s="2" t="s">
        <v>12</v>
      </c>
      <c r="C13" s="2">
        <v>11</v>
      </c>
      <c r="D13" s="2">
        <v>29390</v>
      </c>
      <c r="E13" s="2">
        <v>29390</v>
      </c>
      <c r="F13" s="2">
        <v>333059</v>
      </c>
      <c r="G13" s="2">
        <v>665</v>
      </c>
    </row>
    <row r="14" spans="1:7" x14ac:dyDescent="0.3">
      <c r="A14" s="2">
        <v>11</v>
      </c>
      <c r="B14" s="2" t="s">
        <v>13</v>
      </c>
      <c r="C14" s="2">
        <v>0</v>
      </c>
      <c r="D14" s="2">
        <v>428</v>
      </c>
      <c r="E14" s="2">
        <v>474</v>
      </c>
      <c r="F14" s="2">
        <v>59</v>
      </c>
      <c r="G14" s="2">
        <v>240</v>
      </c>
    </row>
    <row r="15" spans="1:7" x14ac:dyDescent="0.3">
      <c r="A15" s="2">
        <v>12</v>
      </c>
      <c r="B15" s="2" t="s">
        <v>14</v>
      </c>
      <c r="C15" s="2">
        <v>0</v>
      </c>
      <c r="D15" s="2">
        <v>199</v>
      </c>
      <c r="E15" s="2">
        <v>69</v>
      </c>
      <c r="F15" s="2">
        <v>339</v>
      </c>
      <c r="G15" s="2">
        <v>76</v>
      </c>
    </row>
    <row r="16" spans="1:7" x14ac:dyDescent="0.3">
      <c r="A16" s="3" t="s">
        <v>15</v>
      </c>
      <c r="B16" s="3" t="s">
        <v>16</v>
      </c>
      <c r="C16" s="3">
        <f>SUM(C4:C15)</f>
        <v>18</v>
      </c>
      <c r="D16" s="3">
        <f>SUM(D4:D15)</f>
        <v>38689</v>
      </c>
      <c r="E16" s="3">
        <f>SUM(E4:E15)</f>
        <v>32973</v>
      </c>
      <c r="F16" s="3">
        <f>SUM(F4:F15)</f>
        <v>375783</v>
      </c>
      <c r="G16" s="3">
        <f>SUM(G4:G15)</f>
        <v>2896</v>
      </c>
    </row>
    <row r="17" spans="1:7" x14ac:dyDescent="0.3">
      <c r="A17" s="2">
        <v>1</v>
      </c>
      <c r="B17" s="2" t="s">
        <v>17</v>
      </c>
      <c r="C17" s="2">
        <v>0</v>
      </c>
      <c r="D17" s="2">
        <v>1213</v>
      </c>
      <c r="E17" s="2">
        <v>0</v>
      </c>
      <c r="F17" s="2">
        <v>6568</v>
      </c>
      <c r="G17" s="2">
        <v>0</v>
      </c>
    </row>
    <row r="18" spans="1:7" x14ac:dyDescent="0.3">
      <c r="A18" s="2">
        <v>2</v>
      </c>
      <c r="B18" s="2" t="s">
        <v>34</v>
      </c>
      <c r="C18" s="2">
        <v>0</v>
      </c>
      <c r="D18" s="2">
        <v>0</v>
      </c>
      <c r="E18" s="2">
        <v>984</v>
      </c>
      <c r="F18" s="2">
        <v>53</v>
      </c>
      <c r="G18" s="2">
        <v>0</v>
      </c>
    </row>
    <row r="19" spans="1:7" x14ac:dyDescent="0.3">
      <c r="A19" s="2">
        <v>3</v>
      </c>
      <c r="B19" s="2" t="s">
        <v>18</v>
      </c>
      <c r="C19" s="2">
        <v>0</v>
      </c>
      <c r="D19" s="2">
        <v>650</v>
      </c>
      <c r="E19" s="2">
        <v>650</v>
      </c>
      <c r="F19" s="2">
        <v>4873</v>
      </c>
      <c r="G19" s="2">
        <v>0</v>
      </c>
    </row>
    <row r="20" spans="1:7" x14ac:dyDescent="0.3">
      <c r="A20" s="2">
        <v>4</v>
      </c>
      <c r="B20" s="2" t="s">
        <v>19</v>
      </c>
      <c r="C20" s="2">
        <v>0</v>
      </c>
      <c r="D20" s="2">
        <v>209</v>
      </c>
      <c r="E20" s="2">
        <v>0</v>
      </c>
      <c r="F20" s="2">
        <v>5876</v>
      </c>
      <c r="G20" s="2">
        <v>0</v>
      </c>
    </row>
    <row r="21" spans="1:7" x14ac:dyDescent="0.3">
      <c r="A21" s="2">
        <v>5</v>
      </c>
      <c r="B21" s="2" t="s">
        <v>20</v>
      </c>
      <c r="C21" s="2">
        <v>0</v>
      </c>
      <c r="D21" s="2">
        <v>0</v>
      </c>
      <c r="E21" s="2">
        <v>0</v>
      </c>
      <c r="F21" s="2">
        <v>1387</v>
      </c>
      <c r="G21" s="2">
        <v>0</v>
      </c>
    </row>
    <row r="22" spans="1:7" x14ac:dyDescent="0.3">
      <c r="A22" s="2">
        <v>6</v>
      </c>
      <c r="B22" s="2" t="s">
        <v>21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3">
      <c r="A23" s="2">
        <v>7</v>
      </c>
      <c r="B23" s="2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3">
      <c r="A24" s="2">
        <v>8</v>
      </c>
      <c r="B24" s="2" t="s">
        <v>23</v>
      </c>
      <c r="C24" s="2">
        <v>0</v>
      </c>
      <c r="D24" s="2">
        <v>10</v>
      </c>
      <c r="E24" s="2">
        <v>0</v>
      </c>
      <c r="F24" s="2">
        <v>0</v>
      </c>
      <c r="G24" s="2">
        <v>0</v>
      </c>
    </row>
    <row r="25" spans="1:7" x14ac:dyDescent="0.3">
      <c r="A25" s="3" t="s">
        <v>24</v>
      </c>
      <c r="B25" s="3" t="s">
        <v>16</v>
      </c>
      <c r="C25" s="3">
        <f>SUM(C17:C24)</f>
        <v>0</v>
      </c>
      <c r="D25" s="3">
        <f>SUM(D17:D24)</f>
        <v>2082</v>
      </c>
      <c r="E25" s="3">
        <f>SUM(E17:E24)</f>
        <v>1634</v>
      </c>
      <c r="F25" s="3">
        <f>SUM(F17:F24)</f>
        <v>18757</v>
      </c>
      <c r="G25" s="3">
        <f>SUM(G17:G24)</f>
        <v>0</v>
      </c>
    </row>
    <row r="26" spans="1:7" x14ac:dyDescent="0.3">
      <c r="A26" s="2">
        <v>1</v>
      </c>
      <c r="B26" s="2" t="s">
        <v>25</v>
      </c>
      <c r="C26" s="2">
        <v>51</v>
      </c>
      <c r="D26" s="2">
        <v>14008</v>
      </c>
      <c r="E26" s="2">
        <v>14008</v>
      </c>
      <c r="F26" s="2">
        <v>0</v>
      </c>
      <c r="G26" s="2">
        <v>1762</v>
      </c>
    </row>
    <row r="27" spans="1:7" x14ac:dyDescent="0.3">
      <c r="A27" s="3" t="s">
        <v>26</v>
      </c>
      <c r="B27" s="3" t="s">
        <v>16</v>
      </c>
      <c r="C27" s="3">
        <f>C26</f>
        <v>51</v>
      </c>
      <c r="D27" s="3">
        <f>D26</f>
        <v>14008</v>
      </c>
      <c r="E27" s="3">
        <f>E26</f>
        <v>14008</v>
      </c>
      <c r="F27" s="3">
        <f>F26</f>
        <v>0</v>
      </c>
      <c r="G27" s="3">
        <f>G26</f>
        <v>1762</v>
      </c>
    </row>
    <row r="28" spans="1:7" x14ac:dyDescent="0.3">
      <c r="A28" s="2">
        <v>1</v>
      </c>
      <c r="B28" s="2" t="s">
        <v>27</v>
      </c>
      <c r="C28" s="2">
        <v>0</v>
      </c>
      <c r="D28" s="2">
        <v>8976</v>
      </c>
      <c r="E28" s="2">
        <v>0</v>
      </c>
      <c r="F28" s="2">
        <v>159891</v>
      </c>
      <c r="G28" s="2">
        <v>796</v>
      </c>
    </row>
    <row r="29" spans="1:7" x14ac:dyDescent="0.3">
      <c r="A29" s="3" t="s">
        <v>28</v>
      </c>
      <c r="B29" s="3" t="s">
        <v>16</v>
      </c>
      <c r="C29" s="3">
        <f>C16+C25+C27+C28</f>
        <v>69</v>
      </c>
      <c r="D29" s="3">
        <f>D16+D25+D27+D28</f>
        <v>63755</v>
      </c>
      <c r="E29" s="3">
        <f>E16+E25+E27+E28</f>
        <v>48615</v>
      </c>
      <c r="F29" s="3">
        <f>F16+F25+F27+F28</f>
        <v>554431</v>
      </c>
      <c r="G29" s="3">
        <f>G16+G25+G27+G28</f>
        <v>5454</v>
      </c>
    </row>
  </sheetData>
  <mergeCells count="2">
    <mergeCell ref="A2:G2"/>
    <mergeCell ref="A1:G1"/>
  </mergeCells>
  <pageMargins left="0.61" right="0.25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50"/>
  </sheetPr>
  <dimension ref="A1:G27"/>
  <sheetViews>
    <sheetView workbookViewId="0">
      <selection sqref="A1:G1"/>
    </sheetView>
  </sheetViews>
  <sheetFormatPr defaultRowHeight="14.4" x14ac:dyDescent="0.3"/>
  <cols>
    <col min="1" max="1" width="6.44140625" customWidth="1"/>
    <col min="2" max="2" width="20.5546875" customWidth="1"/>
    <col min="3" max="3" width="8.109375" customWidth="1"/>
    <col min="4" max="4" width="17.33203125" style="273" customWidth="1"/>
    <col min="5" max="5" width="15.5546875" style="273" customWidth="1"/>
    <col min="6" max="6" width="18.109375" customWidth="1"/>
    <col min="7" max="7" width="11.33203125" customWidth="1"/>
  </cols>
  <sheetData>
    <row r="1" spans="1:7" ht="21" x14ac:dyDescent="0.4">
      <c r="A1" s="583">
        <v>48</v>
      </c>
      <c r="B1" s="584"/>
      <c r="C1" s="584"/>
      <c r="D1" s="584"/>
      <c r="E1" s="584"/>
      <c r="F1" s="584"/>
      <c r="G1" s="585"/>
    </row>
    <row r="2" spans="1:7" ht="54.75" customHeight="1" x14ac:dyDescent="0.4">
      <c r="A2" s="749" t="s">
        <v>825</v>
      </c>
      <c r="B2" s="750"/>
      <c r="C2" s="750"/>
      <c r="D2" s="750"/>
      <c r="E2" s="750"/>
      <c r="F2" s="750"/>
      <c r="G2" s="751"/>
    </row>
    <row r="3" spans="1:7" ht="48" customHeight="1" x14ac:dyDescent="0.3">
      <c r="A3" s="398" t="s">
        <v>0</v>
      </c>
      <c r="B3" s="398" t="s">
        <v>84</v>
      </c>
      <c r="C3" s="398" t="s">
        <v>274</v>
      </c>
      <c r="D3" s="435" t="s">
        <v>275</v>
      </c>
      <c r="E3" s="435" t="s">
        <v>276</v>
      </c>
      <c r="F3" s="398" t="s">
        <v>277</v>
      </c>
      <c r="G3" s="398" t="s">
        <v>278</v>
      </c>
    </row>
    <row r="4" spans="1:7" x14ac:dyDescent="0.3">
      <c r="A4" s="5">
        <v>1</v>
      </c>
      <c r="B4" s="5" t="s">
        <v>96</v>
      </c>
      <c r="C4" s="434">
        <v>0.62919359699666866</v>
      </c>
      <c r="D4" s="434">
        <v>528.06932382086757</v>
      </c>
      <c r="E4" s="434">
        <v>422.13701294346458</v>
      </c>
      <c r="F4" s="5">
        <v>3723</v>
      </c>
      <c r="G4" s="5">
        <v>6</v>
      </c>
    </row>
    <row r="5" spans="1:7" x14ac:dyDescent="0.3">
      <c r="A5" s="5">
        <v>2</v>
      </c>
      <c r="B5" s="5" t="s">
        <v>97</v>
      </c>
      <c r="C5" s="434">
        <v>7.0297934337946852</v>
      </c>
      <c r="D5" s="434">
        <v>8700.8112199981133</v>
      </c>
      <c r="E5" s="434">
        <v>6927.3009858493742</v>
      </c>
      <c r="F5" s="5">
        <v>55486</v>
      </c>
      <c r="G5" s="5">
        <v>56</v>
      </c>
    </row>
    <row r="6" spans="1:7" x14ac:dyDescent="0.3">
      <c r="A6" s="5">
        <v>3</v>
      </c>
      <c r="B6" s="5" t="s">
        <v>98</v>
      </c>
      <c r="C6" s="434">
        <v>0.27265688161682594</v>
      </c>
      <c r="D6" s="434">
        <v>132.84274273389974</v>
      </c>
      <c r="E6" s="434">
        <v>106.0388303936691</v>
      </c>
      <c r="F6" s="5">
        <v>3837</v>
      </c>
      <c r="G6" s="5">
        <v>19</v>
      </c>
    </row>
    <row r="7" spans="1:7" x14ac:dyDescent="0.3">
      <c r="A7" s="5">
        <v>4</v>
      </c>
      <c r="B7" s="5" t="s">
        <v>99</v>
      </c>
      <c r="C7" s="434">
        <v>6.6618917244624596</v>
      </c>
      <c r="D7" s="434">
        <v>2572.3715314481028</v>
      </c>
      <c r="E7" s="434">
        <v>1931.6766145798404</v>
      </c>
      <c r="F7" s="5">
        <v>27280</v>
      </c>
      <c r="G7" s="5">
        <v>20</v>
      </c>
    </row>
    <row r="8" spans="1:7" x14ac:dyDescent="0.3">
      <c r="A8" s="5">
        <v>5</v>
      </c>
      <c r="B8" s="5" t="s">
        <v>100</v>
      </c>
      <c r="C8" s="434">
        <v>6.995492505456756</v>
      </c>
      <c r="D8" s="434">
        <v>8698.0922164918629</v>
      </c>
      <c r="E8" s="434">
        <v>6788.0376902957551</v>
      </c>
      <c r="F8" s="5">
        <v>37109</v>
      </c>
      <c r="G8" s="5">
        <v>713</v>
      </c>
    </row>
    <row r="9" spans="1:7" x14ac:dyDescent="0.3">
      <c r="A9" s="5">
        <v>6</v>
      </c>
      <c r="B9" s="5" t="s">
        <v>101</v>
      </c>
      <c r="C9" s="434">
        <v>0</v>
      </c>
      <c r="D9" s="434">
        <v>252.9838548028915</v>
      </c>
      <c r="E9" s="434">
        <v>197.14217691637052</v>
      </c>
      <c r="F9" s="434">
        <v>2706</v>
      </c>
      <c r="G9" s="434">
        <v>69</v>
      </c>
    </row>
    <row r="10" spans="1:7" x14ac:dyDescent="0.3">
      <c r="A10" s="5">
        <v>7</v>
      </c>
      <c r="B10" s="5" t="s">
        <v>102</v>
      </c>
      <c r="C10" s="434">
        <v>1.1458699601137747</v>
      </c>
      <c r="D10" s="434">
        <v>607.69728364674313</v>
      </c>
      <c r="E10" s="434">
        <v>485.79136208168472</v>
      </c>
      <c r="F10" s="5">
        <v>3380</v>
      </c>
      <c r="G10" s="5">
        <v>30</v>
      </c>
    </row>
    <row r="11" spans="1:7" x14ac:dyDescent="0.3">
      <c r="A11" s="5">
        <v>8</v>
      </c>
      <c r="B11" s="5" t="s">
        <v>103</v>
      </c>
      <c r="C11" s="434">
        <v>1.4694173010595875</v>
      </c>
      <c r="D11" s="434">
        <v>437.17692089767297</v>
      </c>
      <c r="E11" s="434">
        <v>315.63241901951579</v>
      </c>
      <c r="F11" s="5">
        <v>19828</v>
      </c>
      <c r="G11" s="5">
        <v>56</v>
      </c>
    </row>
    <row r="12" spans="1:7" x14ac:dyDescent="0.3">
      <c r="A12" s="5">
        <v>9</v>
      </c>
      <c r="B12" s="5" t="s">
        <v>104</v>
      </c>
      <c r="C12" s="434">
        <v>2.3949407856740423</v>
      </c>
      <c r="D12" s="434">
        <v>2281.4381562794156</v>
      </c>
      <c r="E12" s="434">
        <v>1794.1211186372477</v>
      </c>
      <c r="F12" s="5">
        <v>18847</v>
      </c>
      <c r="G12" s="5">
        <v>125</v>
      </c>
    </row>
    <row r="13" spans="1:7" x14ac:dyDescent="0.3">
      <c r="A13" s="5">
        <v>10</v>
      </c>
      <c r="B13" s="5" t="s">
        <v>105</v>
      </c>
      <c r="C13" s="434">
        <v>2.1397405781252319</v>
      </c>
      <c r="D13" s="434">
        <v>2411.5618955070659</v>
      </c>
      <c r="E13" s="434">
        <v>1927.7952518275101</v>
      </c>
      <c r="F13" s="5">
        <v>8185</v>
      </c>
      <c r="G13" s="5">
        <v>0</v>
      </c>
    </row>
    <row r="14" spans="1:7" ht="18" customHeight="1" x14ac:dyDescent="0.3">
      <c r="A14" s="5">
        <v>11</v>
      </c>
      <c r="B14" s="5" t="s">
        <v>106</v>
      </c>
      <c r="C14" s="434">
        <v>1.4093242858263813</v>
      </c>
      <c r="D14" s="434">
        <v>2269.3968550374539</v>
      </c>
      <c r="E14" s="434">
        <v>1813.9936959291799</v>
      </c>
      <c r="F14" s="5">
        <v>24358</v>
      </c>
      <c r="G14" s="5">
        <v>156</v>
      </c>
    </row>
    <row r="15" spans="1:7" x14ac:dyDescent="0.3">
      <c r="A15" s="5">
        <v>12</v>
      </c>
      <c r="B15" s="5" t="s">
        <v>107</v>
      </c>
      <c r="C15" s="434">
        <v>2.7988506112769596</v>
      </c>
      <c r="D15" s="434">
        <v>2276.8546932260238</v>
      </c>
      <c r="E15" s="434">
        <v>1774.2795922473344</v>
      </c>
      <c r="F15" s="434">
        <v>24354</v>
      </c>
      <c r="G15" s="434">
        <v>621</v>
      </c>
    </row>
    <row r="16" spans="1:7" x14ac:dyDescent="0.3">
      <c r="A16" s="5">
        <v>13</v>
      </c>
      <c r="B16" s="5" t="s">
        <v>108</v>
      </c>
      <c r="C16" s="434">
        <v>3.2220597899864294</v>
      </c>
      <c r="D16" s="434">
        <v>4222.0298015968519</v>
      </c>
      <c r="E16" s="434">
        <v>3251.1846958621154</v>
      </c>
      <c r="F16" s="5">
        <v>34491</v>
      </c>
      <c r="G16" s="5">
        <v>476</v>
      </c>
    </row>
    <row r="17" spans="1:7" x14ac:dyDescent="0.3">
      <c r="A17" s="5">
        <v>14</v>
      </c>
      <c r="B17" s="5" t="s">
        <v>109</v>
      </c>
      <c r="C17" s="434">
        <v>9.8447837455915316E-2</v>
      </c>
      <c r="D17" s="434">
        <v>118.85929613033134</v>
      </c>
      <c r="E17" s="434">
        <v>95.01576017705051</v>
      </c>
      <c r="F17" s="5">
        <v>2171</v>
      </c>
      <c r="G17" s="5">
        <v>0</v>
      </c>
    </row>
    <row r="18" spans="1:7" x14ac:dyDescent="0.3">
      <c r="A18" s="5">
        <v>15</v>
      </c>
      <c r="B18" s="5" t="s">
        <v>110</v>
      </c>
      <c r="C18" s="434">
        <v>10.296381020782922</v>
      </c>
      <c r="D18" s="434">
        <v>10244.234138866974</v>
      </c>
      <c r="E18" s="434">
        <v>7093.8890751793979</v>
      </c>
      <c r="F18" s="5">
        <v>111771</v>
      </c>
      <c r="G18" s="5">
        <v>2159</v>
      </c>
    </row>
    <row r="19" spans="1:7" x14ac:dyDescent="0.3">
      <c r="A19" s="5">
        <v>16</v>
      </c>
      <c r="B19" s="5" t="s">
        <v>111</v>
      </c>
      <c r="C19" s="434">
        <v>0</v>
      </c>
      <c r="D19" s="434">
        <v>10.681799488836969</v>
      </c>
      <c r="E19" s="434">
        <v>0</v>
      </c>
      <c r="F19" s="5">
        <v>1959</v>
      </c>
      <c r="G19" s="5">
        <v>1</v>
      </c>
    </row>
    <row r="20" spans="1:7" x14ac:dyDescent="0.3">
      <c r="A20" s="5">
        <v>17</v>
      </c>
      <c r="B20" s="5" t="s">
        <v>112</v>
      </c>
      <c r="C20" s="434">
        <v>0.7443447779724921</v>
      </c>
      <c r="D20" s="434">
        <v>769.28377773242232</v>
      </c>
      <c r="E20" s="434">
        <v>614.96311447924347</v>
      </c>
      <c r="F20" s="5">
        <v>2844</v>
      </c>
      <c r="G20" s="5">
        <v>30</v>
      </c>
    </row>
    <row r="21" spans="1:7" x14ac:dyDescent="0.3">
      <c r="A21" s="5">
        <v>18</v>
      </c>
      <c r="B21" s="5" t="s">
        <v>113</v>
      </c>
      <c r="C21" s="434">
        <v>0.98364916899181187</v>
      </c>
      <c r="D21" s="434">
        <v>871.63483828909671</v>
      </c>
      <c r="E21" s="434">
        <v>523.20769901415065</v>
      </c>
      <c r="F21" s="5">
        <v>21422</v>
      </c>
      <c r="G21" s="5">
        <v>61</v>
      </c>
    </row>
    <row r="22" spans="1:7" x14ac:dyDescent="0.3">
      <c r="A22" s="5">
        <v>19</v>
      </c>
      <c r="B22" s="5" t="s">
        <v>114</v>
      </c>
      <c r="C22" s="434">
        <v>2.4370839392142125</v>
      </c>
      <c r="D22" s="434">
        <v>3055.9657264881762</v>
      </c>
      <c r="E22" s="434">
        <v>2364.5261887197375</v>
      </c>
      <c r="F22" s="5">
        <v>26324</v>
      </c>
      <c r="G22" s="5">
        <v>24</v>
      </c>
    </row>
    <row r="23" spans="1:7" x14ac:dyDescent="0.3">
      <c r="A23" s="5">
        <v>20</v>
      </c>
      <c r="B23" s="5" t="s">
        <v>115</v>
      </c>
      <c r="C23" s="434">
        <v>2.8363274511342489</v>
      </c>
      <c r="D23" s="434">
        <v>485.34212586551968</v>
      </c>
      <c r="E23" s="434">
        <v>382.08134933941386</v>
      </c>
      <c r="F23" s="5">
        <v>20040</v>
      </c>
      <c r="G23" s="5">
        <v>46</v>
      </c>
    </row>
    <row r="24" spans="1:7" x14ac:dyDescent="0.3">
      <c r="A24" s="5">
        <v>21</v>
      </c>
      <c r="B24" s="5" t="s">
        <v>116</v>
      </c>
      <c r="C24" s="434">
        <v>4.918955818353318</v>
      </c>
      <c r="D24" s="434">
        <v>3479.7418443907627</v>
      </c>
      <c r="E24" s="434">
        <v>2590.7320099255585</v>
      </c>
      <c r="F24" s="5">
        <v>28657</v>
      </c>
      <c r="G24" s="5">
        <v>204</v>
      </c>
    </row>
    <row r="25" spans="1:7" x14ac:dyDescent="0.3">
      <c r="A25" s="5">
        <v>22</v>
      </c>
      <c r="B25" s="5" t="s">
        <v>117</v>
      </c>
      <c r="C25" s="434">
        <v>1.9412135902998733</v>
      </c>
      <c r="D25" s="434">
        <v>2589.2681960940808</v>
      </c>
      <c r="E25" s="434">
        <v>1994.3994366575012</v>
      </c>
      <c r="F25" s="5">
        <v>32433</v>
      </c>
      <c r="G25" s="5">
        <v>206</v>
      </c>
    </row>
    <row r="26" spans="1:7" x14ac:dyDescent="0.3">
      <c r="A26" s="5">
        <v>23</v>
      </c>
      <c r="B26" s="5" t="s">
        <v>118</v>
      </c>
      <c r="C26" s="434">
        <v>8.5743649414053973</v>
      </c>
      <c r="D26" s="434">
        <v>6738.6617611668416</v>
      </c>
      <c r="E26" s="434">
        <v>5221.0539199248879</v>
      </c>
      <c r="F26" s="434">
        <v>43226</v>
      </c>
      <c r="G26" s="434">
        <v>376</v>
      </c>
    </row>
    <row r="27" spans="1:7" x14ac:dyDescent="0.3">
      <c r="A27" s="6" t="s">
        <v>28</v>
      </c>
      <c r="B27" s="6" t="s">
        <v>16</v>
      </c>
      <c r="C27" s="436">
        <f>SUM(C4:C26)</f>
        <v>68.999999999999986</v>
      </c>
      <c r="D27" s="436">
        <f>SUM(D4:D26)</f>
        <v>63755.000000000007</v>
      </c>
      <c r="E27" s="436">
        <f>SUM(E4:E26)</f>
        <v>48615.000000000015</v>
      </c>
      <c r="F27" s="436">
        <f>SUM(F4:F26)</f>
        <v>554431</v>
      </c>
      <c r="G27" s="436">
        <f>SUM(G4:G26)</f>
        <v>5454</v>
      </c>
    </row>
  </sheetData>
  <mergeCells count="2">
    <mergeCell ref="A2:G2"/>
    <mergeCell ref="A1:G1"/>
  </mergeCells>
  <printOptions gridLines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sqref="A1:F9"/>
    </sheetView>
  </sheetViews>
  <sheetFormatPr defaultRowHeight="14.4" x14ac:dyDescent="0.3"/>
  <cols>
    <col min="2" max="2" width="28" customWidth="1"/>
    <col min="3" max="3" width="14.33203125" customWidth="1"/>
    <col min="4" max="4" width="15.6640625" customWidth="1"/>
    <col min="5" max="5" width="15.88671875" customWidth="1"/>
    <col min="6" max="6" width="15.6640625" customWidth="1"/>
    <col min="7" max="7" width="13.44140625" customWidth="1"/>
  </cols>
  <sheetData>
    <row r="1" spans="1:7" ht="26.25" customHeight="1" x14ac:dyDescent="0.3">
      <c r="A1" s="535">
        <v>4</v>
      </c>
      <c r="B1" s="536"/>
      <c r="C1" s="536"/>
      <c r="D1" s="536"/>
      <c r="E1" s="536"/>
      <c r="F1" s="537"/>
    </row>
    <row r="2" spans="1:7" ht="28.5" customHeight="1" x14ac:dyDescent="0.3">
      <c r="A2" s="532" t="s">
        <v>404</v>
      </c>
      <c r="B2" s="533"/>
      <c r="C2" s="533"/>
      <c r="D2" s="533"/>
      <c r="E2" s="533"/>
      <c r="F2" s="534"/>
    </row>
    <row r="3" spans="1:7" ht="31.5" customHeight="1" x14ac:dyDescent="0.3">
      <c r="A3" s="532" t="s">
        <v>768</v>
      </c>
      <c r="B3" s="533"/>
      <c r="C3" s="533"/>
      <c r="D3" s="533"/>
      <c r="E3" s="533"/>
      <c r="F3" s="534"/>
    </row>
    <row r="4" spans="1:7" ht="43.5" customHeight="1" x14ac:dyDescent="0.3">
      <c r="A4" s="531" t="s">
        <v>405</v>
      </c>
      <c r="B4" s="531"/>
      <c r="C4" s="257" t="s">
        <v>406</v>
      </c>
      <c r="D4" s="258" t="s">
        <v>512</v>
      </c>
      <c r="E4" s="304" t="s">
        <v>665</v>
      </c>
      <c r="F4" s="304" t="s">
        <v>763</v>
      </c>
    </row>
    <row r="5" spans="1:7" ht="44.25" customHeight="1" x14ac:dyDescent="0.3">
      <c r="A5" s="531" t="s">
        <v>407</v>
      </c>
      <c r="B5" s="531"/>
      <c r="C5" s="151">
        <v>60</v>
      </c>
      <c r="D5" s="259">
        <v>32.159999999999997</v>
      </c>
      <c r="E5" s="259">
        <v>34.86</v>
      </c>
      <c r="F5" s="259">
        <v>32.71</v>
      </c>
    </row>
    <row r="6" spans="1:7" ht="42" customHeight="1" x14ac:dyDescent="0.3">
      <c r="A6" s="531" t="s">
        <v>408</v>
      </c>
      <c r="B6" s="531"/>
      <c r="C6" s="151">
        <v>60</v>
      </c>
      <c r="D6" s="259">
        <v>42.06</v>
      </c>
      <c r="E6" s="259">
        <v>42.12</v>
      </c>
      <c r="F6" s="259">
        <v>39.03</v>
      </c>
    </row>
    <row r="7" spans="1:7" ht="61.8" customHeight="1" x14ac:dyDescent="0.3">
      <c r="A7" s="531" t="s">
        <v>409</v>
      </c>
      <c r="B7" s="531"/>
      <c r="C7" s="151">
        <v>40</v>
      </c>
      <c r="D7" s="259">
        <v>40.659999999999997</v>
      </c>
      <c r="E7" s="259">
        <v>40.47</v>
      </c>
      <c r="F7" s="259">
        <v>40.619999999999997</v>
      </c>
    </row>
    <row r="8" spans="1:7" ht="44.25" customHeight="1" x14ac:dyDescent="0.3">
      <c r="A8" s="531" t="s">
        <v>410</v>
      </c>
      <c r="B8" s="531"/>
      <c r="C8" s="151">
        <v>18</v>
      </c>
      <c r="D8" s="259">
        <v>18.82</v>
      </c>
      <c r="E8" s="259">
        <v>18.89</v>
      </c>
      <c r="F8" s="259">
        <v>18.82</v>
      </c>
      <c r="G8" s="46"/>
    </row>
    <row r="9" spans="1:7" ht="45.75" customHeight="1" x14ac:dyDescent="0.4">
      <c r="A9" s="529" t="s">
        <v>411</v>
      </c>
      <c r="B9" s="530"/>
      <c r="C9" s="151">
        <v>10</v>
      </c>
      <c r="D9" s="260">
        <v>10.6</v>
      </c>
      <c r="E9" s="309">
        <v>11.34</v>
      </c>
      <c r="F9" s="260">
        <v>9.6999999999999993</v>
      </c>
    </row>
  </sheetData>
  <mergeCells count="9">
    <mergeCell ref="A9:B9"/>
    <mergeCell ref="A4:B4"/>
    <mergeCell ref="A2:F2"/>
    <mergeCell ref="A3:F3"/>
    <mergeCell ref="A1:F1"/>
    <mergeCell ref="A5:B5"/>
    <mergeCell ref="A6:B6"/>
    <mergeCell ref="A7:B7"/>
    <mergeCell ref="A8:B8"/>
  </mergeCells>
  <pageMargins left="0.54" right="0.25" top="0.75" bottom="0.75" header="0.3" footer="0.3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</sheetPr>
  <dimension ref="A1:K31"/>
  <sheetViews>
    <sheetView workbookViewId="0">
      <selection sqref="A1:K1"/>
    </sheetView>
  </sheetViews>
  <sheetFormatPr defaultRowHeight="14.4" x14ac:dyDescent="0.3"/>
  <cols>
    <col min="1" max="1" width="7.33203125" bestFit="1" customWidth="1"/>
    <col min="2" max="2" width="8.33203125" customWidth="1"/>
    <col min="3" max="3" width="9.44140625" style="335" customWidth="1"/>
    <col min="4" max="4" width="7.44140625" customWidth="1"/>
    <col min="5" max="5" width="9.109375" style="46" customWidth="1"/>
    <col min="6" max="6" width="7.109375" customWidth="1"/>
    <col min="7" max="7" width="8.109375" style="46" customWidth="1"/>
    <col min="9" max="9" width="9.109375" style="46"/>
    <col min="10" max="10" width="7.109375" customWidth="1"/>
    <col min="11" max="11" width="9.109375" style="46"/>
  </cols>
  <sheetData>
    <row r="1" spans="1:11" s="92" customFormat="1" ht="21" x14ac:dyDescent="0.4">
      <c r="A1" s="583">
        <v>49</v>
      </c>
      <c r="B1" s="584"/>
      <c r="C1" s="584"/>
      <c r="D1" s="584"/>
      <c r="E1" s="584"/>
      <c r="F1" s="584"/>
      <c r="G1" s="584"/>
      <c r="H1" s="584"/>
      <c r="I1" s="584"/>
      <c r="J1" s="584"/>
      <c r="K1" s="585"/>
    </row>
    <row r="2" spans="1:11" ht="47.25" customHeight="1" x14ac:dyDescent="0.45">
      <c r="A2" s="577" t="s">
        <v>758</v>
      </c>
      <c r="B2" s="609"/>
      <c r="C2" s="609"/>
      <c r="D2" s="609"/>
      <c r="E2" s="609"/>
      <c r="F2" s="609"/>
      <c r="G2" s="609"/>
      <c r="H2" s="609"/>
      <c r="I2" s="609"/>
      <c r="J2" s="609"/>
      <c r="K2" s="611"/>
    </row>
    <row r="3" spans="1:11" ht="18.7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7"/>
    </row>
    <row r="4" spans="1:11" ht="24.75" customHeight="1" x14ac:dyDescent="0.3">
      <c r="A4" s="752" t="s">
        <v>0</v>
      </c>
      <c r="B4" s="752" t="s">
        <v>1</v>
      </c>
      <c r="C4" s="753" t="s">
        <v>192</v>
      </c>
      <c r="D4" s="705" t="s">
        <v>656</v>
      </c>
      <c r="E4" s="705"/>
      <c r="F4" s="705" t="s">
        <v>657</v>
      </c>
      <c r="G4" s="705"/>
      <c r="H4" s="705" t="s">
        <v>654</v>
      </c>
      <c r="I4" s="705"/>
      <c r="J4" s="755" t="s">
        <v>655</v>
      </c>
      <c r="K4" s="755"/>
    </row>
    <row r="5" spans="1:11" s="133" customFormat="1" x14ac:dyDescent="0.3">
      <c r="A5" s="705"/>
      <c r="B5" s="705"/>
      <c r="C5" s="754"/>
      <c r="D5" s="320" t="s">
        <v>484</v>
      </c>
      <c r="E5" s="318" t="s">
        <v>485</v>
      </c>
      <c r="F5" s="320" t="s">
        <v>484</v>
      </c>
      <c r="G5" s="318" t="s">
        <v>485</v>
      </c>
      <c r="H5" s="320" t="s">
        <v>484</v>
      </c>
      <c r="I5" s="366" t="s">
        <v>485</v>
      </c>
      <c r="J5" s="320" t="s">
        <v>484</v>
      </c>
      <c r="K5" s="366" t="s">
        <v>485</v>
      </c>
    </row>
    <row r="6" spans="1:11" x14ac:dyDescent="0.3">
      <c r="A6" s="307">
        <v>1</v>
      </c>
      <c r="B6" s="307" t="s">
        <v>3</v>
      </c>
      <c r="C6" s="336">
        <v>7</v>
      </c>
      <c r="D6" s="307">
        <v>15</v>
      </c>
      <c r="E6" s="308">
        <v>40</v>
      </c>
      <c r="F6" s="307">
        <v>15</v>
      </c>
      <c r="G6" s="308">
        <v>22.97</v>
      </c>
      <c r="H6" s="95">
        <v>15</v>
      </c>
      <c r="I6" s="98">
        <v>30.96</v>
      </c>
      <c r="J6" s="95">
        <v>4</v>
      </c>
      <c r="K6" s="98">
        <v>2.23</v>
      </c>
    </row>
    <row r="7" spans="1:11" x14ac:dyDescent="0.3">
      <c r="A7" s="307">
        <v>2</v>
      </c>
      <c r="B7" s="307" t="s">
        <v>4</v>
      </c>
      <c r="C7" s="337">
        <v>4</v>
      </c>
      <c r="D7" s="307">
        <v>0</v>
      </c>
      <c r="E7" s="308">
        <v>0</v>
      </c>
      <c r="F7" s="307">
        <v>0</v>
      </c>
      <c r="G7" s="308">
        <v>0</v>
      </c>
      <c r="H7" s="95">
        <v>7</v>
      </c>
      <c r="I7" s="98">
        <v>28.38</v>
      </c>
      <c r="J7" s="95">
        <v>6</v>
      </c>
      <c r="K7" s="98">
        <v>25.22</v>
      </c>
    </row>
    <row r="8" spans="1:11" x14ac:dyDescent="0.3">
      <c r="A8" s="307">
        <v>3</v>
      </c>
      <c r="B8" s="307" t="s">
        <v>5</v>
      </c>
      <c r="C8" s="337">
        <v>0</v>
      </c>
      <c r="D8" s="307">
        <v>0</v>
      </c>
      <c r="E8" s="308">
        <v>0</v>
      </c>
      <c r="F8" s="307">
        <v>0</v>
      </c>
      <c r="G8" s="308">
        <v>0</v>
      </c>
      <c r="H8" s="95">
        <v>0</v>
      </c>
      <c r="I8" s="98">
        <v>0</v>
      </c>
      <c r="J8" s="95">
        <v>0</v>
      </c>
      <c r="K8" s="98">
        <v>0</v>
      </c>
    </row>
    <row r="9" spans="1:11" x14ac:dyDescent="0.3">
      <c r="A9" s="307">
        <v>4</v>
      </c>
      <c r="B9" s="307" t="s">
        <v>6</v>
      </c>
      <c r="C9" s="337">
        <v>11</v>
      </c>
      <c r="D9" s="307">
        <v>11</v>
      </c>
      <c r="E9" s="308">
        <v>60.31</v>
      </c>
      <c r="F9" s="307">
        <v>17</v>
      </c>
      <c r="G9" s="308">
        <v>69.67</v>
      </c>
      <c r="H9" s="95">
        <v>101</v>
      </c>
      <c r="I9" s="98">
        <v>289.33999999999997</v>
      </c>
      <c r="J9" s="95">
        <v>52</v>
      </c>
      <c r="K9" s="98">
        <v>102.29</v>
      </c>
    </row>
    <row r="10" spans="1:11" x14ac:dyDescent="0.3">
      <c r="A10" s="307">
        <v>5</v>
      </c>
      <c r="B10" s="307" t="s">
        <v>7</v>
      </c>
      <c r="C10" s="337">
        <v>14</v>
      </c>
      <c r="D10" s="307">
        <v>7</v>
      </c>
      <c r="E10" s="308">
        <v>50.33</v>
      </c>
      <c r="F10" s="307">
        <v>5</v>
      </c>
      <c r="G10" s="308">
        <v>16</v>
      </c>
      <c r="H10" s="95">
        <v>96</v>
      </c>
      <c r="I10" s="98">
        <v>263.39999999999998</v>
      </c>
      <c r="J10" s="95">
        <v>45</v>
      </c>
      <c r="K10" s="98">
        <v>78.38</v>
      </c>
    </row>
    <row r="11" spans="1:11" x14ac:dyDescent="0.3">
      <c r="A11" s="307">
        <v>6</v>
      </c>
      <c r="B11" s="307" t="s">
        <v>8</v>
      </c>
      <c r="C11" s="337">
        <v>1</v>
      </c>
      <c r="D11" s="307">
        <v>5</v>
      </c>
      <c r="E11" s="308">
        <v>38.950000000000003</v>
      </c>
      <c r="F11" s="307">
        <v>5</v>
      </c>
      <c r="G11" s="308">
        <v>28.4</v>
      </c>
      <c r="H11" s="95">
        <v>29</v>
      </c>
      <c r="I11" s="98">
        <v>61.35</v>
      </c>
      <c r="J11" s="95">
        <v>27</v>
      </c>
      <c r="K11" s="98">
        <v>54.25</v>
      </c>
    </row>
    <row r="12" spans="1:11" x14ac:dyDescent="0.3">
      <c r="A12" s="307">
        <v>7</v>
      </c>
      <c r="B12" s="307" t="s">
        <v>9</v>
      </c>
      <c r="C12" s="337">
        <v>1</v>
      </c>
      <c r="D12" s="307">
        <v>1</v>
      </c>
      <c r="E12" s="308">
        <v>9.5</v>
      </c>
      <c r="F12" s="307">
        <v>1</v>
      </c>
      <c r="G12" s="308">
        <v>9.5</v>
      </c>
      <c r="H12" s="95">
        <v>6</v>
      </c>
      <c r="I12" s="98">
        <v>31.6</v>
      </c>
      <c r="J12" s="95">
        <v>2</v>
      </c>
      <c r="K12" s="98">
        <v>5.25</v>
      </c>
    </row>
    <row r="13" spans="1:11" x14ac:dyDescent="0.3">
      <c r="A13" s="307">
        <v>8</v>
      </c>
      <c r="B13" s="307" t="s">
        <v>10</v>
      </c>
      <c r="C13" s="337">
        <v>4</v>
      </c>
      <c r="D13" s="307">
        <v>0</v>
      </c>
      <c r="E13" s="308">
        <v>0</v>
      </c>
      <c r="F13" s="307">
        <v>0</v>
      </c>
      <c r="G13" s="308">
        <v>0</v>
      </c>
      <c r="H13" s="95">
        <v>69</v>
      </c>
      <c r="I13" s="98">
        <v>196.36</v>
      </c>
      <c r="J13" s="95">
        <v>10</v>
      </c>
      <c r="K13" s="98">
        <v>34.65</v>
      </c>
    </row>
    <row r="14" spans="1:11" x14ac:dyDescent="0.3">
      <c r="A14" s="307">
        <v>9</v>
      </c>
      <c r="B14" s="307" t="s">
        <v>11</v>
      </c>
      <c r="C14" s="337">
        <v>1</v>
      </c>
      <c r="D14" s="307">
        <v>1</v>
      </c>
      <c r="E14" s="308">
        <v>9.5</v>
      </c>
      <c r="F14" s="307">
        <v>1</v>
      </c>
      <c r="G14" s="308">
        <v>7.5</v>
      </c>
      <c r="H14" s="95">
        <v>0</v>
      </c>
      <c r="I14" s="98">
        <v>0</v>
      </c>
      <c r="J14" s="95">
        <v>0</v>
      </c>
      <c r="K14" s="98">
        <v>0</v>
      </c>
    </row>
    <row r="15" spans="1:11" x14ac:dyDescent="0.3">
      <c r="A15" s="307">
        <v>10</v>
      </c>
      <c r="B15" s="307" t="s">
        <v>12</v>
      </c>
      <c r="C15" s="337">
        <v>143</v>
      </c>
      <c r="D15" s="307">
        <v>83</v>
      </c>
      <c r="E15" s="308">
        <v>537.84</v>
      </c>
      <c r="F15" s="307">
        <v>83</v>
      </c>
      <c r="G15" s="308">
        <v>267</v>
      </c>
      <c r="H15" s="95">
        <v>640</v>
      </c>
      <c r="I15" s="98">
        <v>1720.66</v>
      </c>
      <c r="J15" s="95">
        <v>433</v>
      </c>
      <c r="K15" s="98">
        <v>1079.6600000000001</v>
      </c>
    </row>
    <row r="16" spans="1:11" x14ac:dyDescent="0.3">
      <c r="A16" s="307">
        <v>11</v>
      </c>
      <c r="B16" s="307" t="s">
        <v>13</v>
      </c>
      <c r="C16" s="337">
        <v>0</v>
      </c>
      <c r="D16" s="307">
        <v>1</v>
      </c>
      <c r="E16" s="308">
        <v>3</v>
      </c>
      <c r="F16" s="307">
        <v>8</v>
      </c>
      <c r="G16" s="308">
        <v>2.4300000000000002</v>
      </c>
      <c r="H16" s="95">
        <v>29</v>
      </c>
      <c r="I16" s="98">
        <v>60.83</v>
      </c>
      <c r="J16" s="95">
        <v>26</v>
      </c>
      <c r="K16" s="98">
        <v>59.52</v>
      </c>
    </row>
    <row r="17" spans="1:11" x14ac:dyDescent="0.3">
      <c r="A17" s="307">
        <v>12</v>
      </c>
      <c r="B17" s="307" t="s">
        <v>14</v>
      </c>
      <c r="C17" s="337">
        <v>0</v>
      </c>
      <c r="D17" s="307">
        <v>0</v>
      </c>
      <c r="E17" s="308">
        <v>0</v>
      </c>
      <c r="F17" s="307">
        <v>0</v>
      </c>
      <c r="G17" s="308">
        <v>0</v>
      </c>
      <c r="H17" s="95">
        <v>17</v>
      </c>
      <c r="I17" s="98">
        <v>24.6</v>
      </c>
      <c r="J17" s="95">
        <v>9</v>
      </c>
      <c r="K17" s="98">
        <v>8.75</v>
      </c>
    </row>
    <row r="18" spans="1:11" s="17" customFormat="1" ht="15" customHeight="1" x14ac:dyDescent="0.3">
      <c r="A18" s="321" t="s">
        <v>15</v>
      </c>
      <c r="B18" s="321" t="s">
        <v>16</v>
      </c>
      <c r="C18" s="338">
        <f>SUM(C6:C17)</f>
        <v>186</v>
      </c>
      <c r="D18" s="321">
        <f t="shared" ref="D18:K18" si="0">SUM(D6:D17)</f>
        <v>124</v>
      </c>
      <c r="E18" s="186">
        <f t="shared" si="0"/>
        <v>749.43000000000006</v>
      </c>
      <c r="F18" s="321">
        <f t="shared" si="0"/>
        <v>135</v>
      </c>
      <c r="G18" s="186">
        <f t="shared" si="0"/>
        <v>423.46999999999997</v>
      </c>
      <c r="H18" s="138">
        <f t="shared" si="0"/>
        <v>1009</v>
      </c>
      <c r="I18" s="197">
        <f t="shared" si="0"/>
        <v>2707.48</v>
      </c>
      <c r="J18" s="138">
        <f t="shared" si="0"/>
        <v>614</v>
      </c>
      <c r="K18" s="197">
        <f t="shared" si="0"/>
        <v>1450.2</v>
      </c>
    </row>
    <row r="19" spans="1:11" x14ac:dyDescent="0.3">
      <c r="A19" s="307">
        <v>1</v>
      </c>
      <c r="B19" s="307" t="s">
        <v>17</v>
      </c>
      <c r="C19" s="7">
        <v>3</v>
      </c>
      <c r="D19" s="307">
        <v>0</v>
      </c>
      <c r="E19" s="308">
        <v>0</v>
      </c>
      <c r="F19" s="307">
        <v>0</v>
      </c>
      <c r="G19" s="308">
        <v>0</v>
      </c>
      <c r="H19" s="95">
        <v>5</v>
      </c>
      <c r="I19" s="98">
        <v>4.4400000000000004</v>
      </c>
      <c r="J19" s="95">
        <v>0</v>
      </c>
      <c r="K19" s="98">
        <v>0</v>
      </c>
    </row>
    <row r="20" spans="1:11" x14ac:dyDescent="0.3">
      <c r="A20" s="307">
        <v>2</v>
      </c>
      <c r="B20" s="307" t="s">
        <v>34</v>
      </c>
      <c r="C20" s="7">
        <v>0</v>
      </c>
      <c r="D20" s="307">
        <v>0</v>
      </c>
      <c r="E20" s="308">
        <v>0</v>
      </c>
      <c r="F20" s="307">
        <v>0</v>
      </c>
      <c r="G20" s="308">
        <v>0</v>
      </c>
      <c r="H20" s="95">
        <v>0</v>
      </c>
      <c r="I20" s="98">
        <v>0</v>
      </c>
      <c r="J20" s="95">
        <v>0</v>
      </c>
      <c r="K20" s="98">
        <v>0</v>
      </c>
    </row>
    <row r="21" spans="1:11" x14ac:dyDescent="0.3">
      <c r="A21" s="307">
        <v>3</v>
      </c>
      <c r="B21" s="307" t="s">
        <v>18</v>
      </c>
      <c r="C21" s="7">
        <v>5</v>
      </c>
      <c r="D21" s="307">
        <v>3</v>
      </c>
      <c r="E21" s="308">
        <v>1.56</v>
      </c>
      <c r="F21" s="307">
        <v>0</v>
      </c>
      <c r="G21" s="308">
        <v>0</v>
      </c>
      <c r="H21" s="95">
        <v>0</v>
      </c>
      <c r="I21" s="98">
        <v>0</v>
      </c>
      <c r="J21" s="95">
        <v>0</v>
      </c>
      <c r="K21" s="98">
        <v>0</v>
      </c>
    </row>
    <row r="22" spans="1:11" x14ac:dyDescent="0.3">
      <c r="A22" s="307">
        <v>4</v>
      </c>
      <c r="B22" s="307" t="s">
        <v>19</v>
      </c>
      <c r="C22" s="7">
        <v>5</v>
      </c>
      <c r="D22" s="307">
        <v>0</v>
      </c>
      <c r="E22" s="308">
        <v>0</v>
      </c>
      <c r="F22" s="307">
        <v>0</v>
      </c>
      <c r="G22" s="308">
        <v>0</v>
      </c>
      <c r="H22" s="95">
        <v>3</v>
      </c>
      <c r="I22" s="98">
        <v>5.38</v>
      </c>
      <c r="J22" s="95">
        <v>0</v>
      </c>
      <c r="K22" s="98">
        <v>0</v>
      </c>
    </row>
    <row r="23" spans="1:11" x14ac:dyDescent="0.3">
      <c r="A23" s="307">
        <v>5</v>
      </c>
      <c r="B23" s="307" t="s">
        <v>20</v>
      </c>
      <c r="C23" s="7">
        <v>1</v>
      </c>
      <c r="D23" s="307">
        <v>0</v>
      </c>
      <c r="E23" s="308">
        <v>0</v>
      </c>
      <c r="F23" s="307">
        <v>0</v>
      </c>
      <c r="G23" s="308">
        <v>0</v>
      </c>
      <c r="H23" s="95">
        <v>12</v>
      </c>
      <c r="I23" s="98">
        <v>42.84</v>
      </c>
      <c r="J23" s="95">
        <v>10</v>
      </c>
      <c r="K23" s="98">
        <v>31.9</v>
      </c>
    </row>
    <row r="24" spans="1:11" x14ac:dyDescent="0.3">
      <c r="A24" s="307">
        <v>6</v>
      </c>
      <c r="B24" s="307" t="s">
        <v>21</v>
      </c>
      <c r="C24" s="7">
        <v>0</v>
      </c>
      <c r="D24" s="307">
        <v>0</v>
      </c>
      <c r="E24" s="308">
        <v>0</v>
      </c>
      <c r="F24" s="307">
        <v>0</v>
      </c>
      <c r="G24" s="308">
        <v>0</v>
      </c>
      <c r="H24" s="95">
        <v>0</v>
      </c>
      <c r="I24" s="98">
        <v>0</v>
      </c>
      <c r="J24" s="95">
        <v>0</v>
      </c>
      <c r="K24" s="98">
        <v>0</v>
      </c>
    </row>
    <row r="25" spans="1:11" x14ac:dyDescent="0.3">
      <c r="A25" s="307">
        <v>7</v>
      </c>
      <c r="B25" s="307" t="s">
        <v>22</v>
      </c>
      <c r="C25" s="7">
        <v>0</v>
      </c>
      <c r="D25" s="307">
        <v>0</v>
      </c>
      <c r="E25" s="308">
        <v>0</v>
      </c>
      <c r="F25" s="307">
        <v>0</v>
      </c>
      <c r="G25" s="308">
        <v>0</v>
      </c>
      <c r="H25" s="95">
        <v>0</v>
      </c>
      <c r="I25" s="98">
        <v>0</v>
      </c>
      <c r="J25" s="95">
        <v>0</v>
      </c>
      <c r="K25" s="98">
        <v>0</v>
      </c>
    </row>
    <row r="26" spans="1:11" x14ac:dyDescent="0.3">
      <c r="A26" s="307">
        <v>8</v>
      </c>
      <c r="B26" s="307" t="s">
        <v>23</v>
      </c>
      <c r="C26" s="7">
        <v>0</v>
      </c>
      <c r="D26" s="307">
        <v>0</v>
      </c>
      <c r="E26" s="308">
        <v>0</v>
      </c>
      <c r="F26" s="307">
        <v>0</v>
      </c>
      <c r="G26" s="308">
        <v>0</v>
      </c>
      <c r="H26" s="95">
        <v>0</v>
      </c>
      <c r="I26" s="98">
        <v>0</v>
      </c>
      <c r="J26" s="95">
        <v>0</v>
      </c>
      <c r="K26" s="98">
        <v>0</v>
      </c>
    </row>
    <row r="27" spans="1:11" s="17" customFormat="1" ht="15" customHeight="1" x14ac:dyDescent="0.3">
      <c r="A27" s="321" t="s">
        <v>24</v>
      </c>
      <c r="B27" s="321" t="s">
        <v>16</v>
      </c>
      <c r="C27" s="339">
        <f>SUM(C19:C26)</f>
        <v>14</v>
      </c>
      <c r="D27" s="321">
        <f t="shared" ref="D27:K27" si="1">SUM(D19:D26)</f>
        <v>3</v>
      </c>
      <c r="E27" s="186">
        <f t="shared" si="1"/>
        <v>1.56</v>
      </c>
      <c r="F27" s="321">
        <f t="shared" si="1"/>
        <v>0</v>
      </c>
      <c r="G27" s="186">
        <f t="shared" si="1"/>
        <v>0</v>
      </c>
      <c r="H27" s="138">
        <f t="shared" si="1"/>
        <v>20</v>
      </c>
      <c r="I27" s="197">
        <f t="shared" si="1"/>
        <v>52.660000000000004</v>
      </c>
      <c r="J27" s="138">
        <f t="shared" si="1"/>
        <v>10</v>
      </c>
      <c r="K27" s="197">
        <f t="shared" si="1"/>
        <v>31.9</v>
      </c>
    </row>
    <row r="28" spans="1:11" x14ac:dyDescent="0.3">
      <c r="A28" s="307">
        <v>1</v>
      </c>
      <c r="B28" s="307" t="s">
        <v>25</v>
      </c>
      <c r="C28" s="340">
        <v>0</v>
      </c>
      <c r="D28" s="307">
        <v>0</v>
      </c>
      <c r="E28" s="308">
        <v>0</v>
      </c>
      <c r="F28" s="307">
        <v>0</v>
      </c>
      <c r="G28" s="308">
        <v>0</v>
      </c>
      <c r="H28" s="95">
        <v>0</v>
      </c>
      <c r="I28" s="98">
        <v>0</v>
      </c>
      <c r="J28" s="95">
        <v>0</v>
      </c>
      <c r="K28" s="98">
        <v>0</v>
      </c>
    </row>
    <row r="29" spans="1:11" s="17" customFormat="1" x14ac:dyDescent="0.3">
      <c r="A29" s="321" t="s">
        <v>26</v>
      </c>
      <c r="B29" s="321" t="s">
        <v>16</v>
      </c>
      <c r="C29" s="339">
        <v>0</v>
      </c>
      <c r="D29" s="321">
        <f>D28</f>
        <v>0</v>
      </c>
      <c r="E29" s="186">
        <f t="shared" ref="E29:K29" si="2">E28</f>
        <v>0</v>
      </c>
      <c r="F29" s="321">
        <f t="shared" si="2"/>
        <v>0</v>
      </c>
      <c r="G29" s="186">
        <f t="shared" si="2"/>
        <v>0</v>
      </c>
      <c r="H29" s="138">
        <f t="shared" si="2"/>
        <v>0</v>
      </c>
      <c r="I29" s="197">
        <f t="shared" si="2"/>
        <v>0</v>
      </c>
      <c r="J29" s="138">
        <f t="shared" si="2"/>
        <v>0</v>
      </c>
      <c r="K29" s="197">
        <f t="shared" si="2"/>
        <v>0</v>
      </c>
    </row>
    <row r="30" spans="1:11" x14ac:dyDescent="0.3">
      <c r="A30" s="307">
        <v>1</v>
      </c>
      <c r="B30" s="307" t="s">
        <v>27</v>
      </c>
      <c r="C30" s="340">
        <v>0</v>
      </c>
      <c r="D30" s="307">
        <v>0</v>
      </c>
      <c r="E30" s="308">
        <v>0</v>
      </c>
      <c r="F30" s="307">
        <v>0</v>
      </c>
      <c r="G30" s="308">
        <v>0</v>
      </c>
      <c r="H30" s="95">
        <v>0</v>
      </c>
      <c r="I30" s="98">
        <v>0</v>
      </c>
      <c r="J30" s="95">
        <v>0</v>
      </c>
      <c r="K30" s="98">
        <v>0</v>
      </c>
    </row>
    <row r="31" spans="1:11" s="17" customFormat="1" x14ac:dyDescent="0.3">
      <c r="A31" s="321" t="s">
        <v>28</v>
      </c>
      <c r="B31" s="321" t="s">
        <v>16</v>
      </c>
      <c r="C31" s="338">
        <f>C18+C27+C29+C30</f>
        <v>200</v>
      </c>
      <c r="D31" s="321">
        <f>D18+D27+D29+D30</f>
        <v>127</v>
      </c>
      <c r="E31" s="186">
        <f t="shared" ref="E31:K31" si="3">E18+E27+E29+E30</f>
        <v>750.99</v>
      </c>
      <c r="F31" s="321">
        <f t="shared" si="3"/>
        <v>135</v>
      </c>
      <c r="G31" s="186">
        <f t="shared" si="3"/>
        <v>423.46999999999997</v>
      </c>
      <c r="H31" s="138">
        <f t="shared" si="3"/>
        <v>1029</v>
      </c>
      <c r="I31" s="197">
        <f t="shared" si="3"/>
        <v>2760.14</v>
      </c>
      <c r="J31" s="138">
        <f t="shared" si="3"/>
        <v>624</v>
      </c>
      <c r="K31" s="197">
        <f t="shared" si="3"/>
        <v>1482.1000000000001</v>
      </c>
    </row>
  </sheetData>
  <mergeCells count="10">
    <mergeCell ref="A1:K1"/>
    <mergeCell ref="A2:K2"/>
    <mergeCell ref="A3:K3"/>
    <mergeCell ref="B4:B5"/>
    <mergeCell ref="A4:A5"/>
    <mergeCell ref="C4:C5"/>
    <mergeCell ref="J4:K4"/>
    <mergeCell ref="H4:I4"/>
    <mergeCell ref="F4:G4"/>
    <mergeCell ref="D4:E4"/>
  </mergeCells>
  <pageMargins left="0.77" right="0.25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</sheetPr>
  <dimension ref="A1:K29"/>
  <sheetViews>
    <sheetView workbookViewId="0">
      <selection sqref="A1:K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8" style="335" customWidth="1"/>
    <col min="4" max="4" width="5.6640625" customWidth="1"/>
    <col min="5" max="5" width="7.44140625" style="46" customWidth="1"/>
    <col min="6" max="6" width="6.6640625" customWidth="1"/>
    <col min="7" max="7" width="8.109375" style="46" customWidth="1"/>
    <col min="8" max="8" width="8.109375" customWidth="1"/>
    <col min="9" max="9" width="9.109375" style="46"/>
    <col min="10" max="10" width="7.44140625" customWidth="1"/>
    <col min="11" max="11" width="9.109375" style="46"/>
  </cols>
  <sheetData>
    <row r="1" spans="1:11" ht="21" x14ac:dyDescent="0.4">
      <c r="A1" s="583">
        <v>50</v>
      </c>
      <c r="B1" s="584"/>
      <c r="C1" s="584"/>
      <c r="D1" s="584"/>
      <c r="E1" s="584"/>
      <c r="F1" s="584"/>
      <c r="G1" s="584"/>
      <c r="H1" s="584"/>
      <c r="I1" s="584"/>
      <c r="J1" s="584"/>
      <c r="K1" s="585"/>
    </row>
    <row r="2" spans="1:11" ht="21" x14ac:dyDescent="0.4">
      <c r="A2" s="711" t="s">
        <v>826</v>
      </c>
      <c r="B2" s="712"/>
      <c r="C2" s="712"/>
      <c r="D2" s="712"/>
      <c r="E2" s="712"/>
      <c r="F2" s="712"/>
      <c r="G2" s="712"/>
      <c r="H2" s="712"/>
      <c r="I2" s="712"/>
      <c r="J2" s="712"/>
      <c r="K2" s="713"/>
    </row>
    <row r="3" spans="1:11" ht="21" x14ac:dyDescent="0.4">
      <c r="A3" s="749" t="s">
        <v>83</v>
      </c>
      <c r="B3" s="756"/>
      <c r="C3" s="756"/>
      <c r="D3" s="756"/>
      <c r="E3" s="756"/>
      <c r="F3" s="756"/>
      <c r="G3" s="756"/>
      <c r="H3" s="756"/>
      <c r="I3" s="756"/>
      <c r="J3" s="756"/>
      <c r="K3" s="757"/>
    </row>
    <row r="4" spans="1:11" x14ac:dyDescent="0.3">
      <c r="A4" s="678" t="s">
        <v>0</v>
      </c>
      <c r="B4" s="678" t="s">
        <v>827</v>
      </c>
      <c r="C4" s="753" t="s">
        <v>192</v>
      </c>
      <c r="D4" s="699" t="s">
        <v>656</v>
      </c>
      <c r="E4" s="699"/>
      <c r="F4" s="699" t="s">
        <v>657</v>
      </c>
      <c r="G4" s="699"/>
      <c r="H4" s="699" t="s">
        <v>654</v>
      </c>
      <c r="I4" s="699"/>
      <c r="J4" s="758" t="s">
        <v>655</v>
      </c>
      <c r="K4" s="758"/>
    </row>
    <row r="5" spans="1:11" x14ac:dyDescent="0.3">
      <c r="A5" s="640"/>
      <c r="B5" s="640"/>
      <c r="C5" s="754"/>
      <c r="D5" s="404" t="s">
        <v>484</v>
      </c>
      <c r="E5" s="470" t="s">
        <v>485</v>
      </c>
      <c r="F5" s="404" t="s">
        <v>484</v>
      </c>
      <c r="G5" s="470" t="s">
        <v>485</v>
      </c>
      <c r="H5" s="404" t="s">
        <v>484</v>
      </c>
      <c r="I5" s="470" t="s">
        <v>485</v>
      </c>
      <c r="J5" s="404" t="s">
        <v>484</v>
      </c>
      <c r="K5" s="470" t="s">
        <v>485</v>
      </c>
    </row>
    <row r="6" spans="1:11" x14ac:dyDescent="0.3">
      <c r="A6" s="408">
        <v>1</v>
      </c>
      <c r="B6" s="408" t="s">
        <v>96</v>
      </c>
      <c r="C6" s="481">
        <v>4</v>
      </c>
      <c r="D6" s="408">
        <v>2</v>
      </c>
      <c r="E6" s="446">
        <v>10.07</v>
      </c>
      <c r="F6" s="408">
        <v>2</v>
      </c>
      <c r="G6" s="446">
        <v>6.84</v>
      </c>
      <c r="H6" s="408">
        <v>4</v>
      </c>
      <c r="I6" s="446">
        <v>8.32</v>
      </c>
      <c r="J6" s="408">
        <v>1</v>
      </c>
      <c r="K6" s="446">
        <v>0.59</v>
      </c>
    </row>
    <row r="7" spans="1:11" x14ac:dyDescent="0.3">
      <c r="A7" s="5">
        <v>2</v>
      </c>
      <c r="B7" s="5" t="s">
        <v>97</v>
      </c>
      <c r="C7" s="440">
        <v>6</v>
      </c>
      <c r="D7" s="5">
        <v>1</v>
      </c>
      <c r="E7" s="44">
        <v>5.7</v>
      </c>
      <c r="F7" s="5">
        <v>1</v>
      </c>
      <c r="G7" s="44">
        <v>2.11</v>
      </c>
      <c r="H7" s="5">
        <v>20</v>
      </c>
      <c r="I7" s="44">
        <v>38.65</v>
      </c>
      <c r="J7" s="5">
        <v>12</v>
      </c>
      <c r="K7" s="44">
        <v>17.84</v>
      </c>
    </row>
    <row r="8" spans="1:11" x14ac:dyDescent="0.3">
      <c r="A8" s="5">
        <v>3</v>
      </c>
      <c r="B8" s="5" t="s">
        <v>98</v>
      </c>
      <c r="C8" s="440">
        <v>5</v>
      </c>
      <c r="D8" s="5">
        <v>0</v>
      </c>
      <c r="E8" s="44">
        <v>0</v>
      </c>
      <c r="F8" s="5">
        <v>0</v>
      </c>
      <c r="G8" s="44">
        <v>0</v>
      </c>
      <c r="H8" s="5">
        <v>1</v>
      </c>
      <c r="I8" s="44">
        <v>3.18</v>
      </c>
      <c r="J8" s="5">
        <v>0</v>
      </c>
      <c r="K8" s="44">
        <v>0</v>
      </c>
    </row>
    <row r="9" spans="1:11" x14ac:dyDescent="0.3">
      <c r="A9" s="408">
        <v>4</v>
      </c>
      <c r="B9" s="5" t="s">
        <v>99</v>
      </c>
      <c r="C9" s="440">
        <v>7</v>
      </c>
      <c r="D9" s="5">
        <v>3</v>
      </c>
      <c r="E9" s="44">
        <v>42.75</v>
      </c>
      <c r="F9" s="5">
        <v>1</v>
      </c>
      <c r="G9" s="44">
        <v>14.75</v>
      </c>
      <c r="H9" s="5">
        <v>13</v>
      </c>
      <c r="I9" s="44">
        <v>56.54</v>
      </c>
      <c r="J9" s="5">
        <v>9</v>
      </c>
      <c r="K9" s="44">
        <v>25.44</v>
      </c>
    </row>
    <row r="10" spans="1:11" x14ac:dyDescent="0.3">
      <c r="A10" s="5">
        <v>5</v>
      </c>
      <c r="B10" s="5" t="s">
        <v>100</v>
      </c>
      <c r="C10" s="440">
        <v>10</v>
      </c>
      <c r="D10" s="5">
        <v>4</v>
      </c>
      <c r="E10" s="44">
        <v>11.82</v>
      </c>
      <c r="F10" s="5">
        <v>5</v>
      </c>
      <c r="G10" s="44">
        <v>9.43</v>
      </c>
      <c r="H10" s="5">
        <v>38</v>
      </c>
      <c r="I10" s="44">
        <v>69.260000000000005</v>
      </c>
      <c r="J10" s="5">
        <v>29</v>
      </c>
      <c r="K10" s="44">
        <v>50.33</v>
      </c>
    </row>
    <row r="11" spans="1:11" x14ac:dyDescent="0.3">
      <c r="A11" s="5">
        <v>6</v>
      </c>
      <c r="B11" s="5" t="s">
        <v>101</v>
      </c>
      <c r="C11" s="440">
        <v>7</v>
      </c>
      <c r="D11" s="5">
        <v>0</v>
      </c>
      <c r="E11" s="44">
        <v>0</v>
      </c>
      <c r="F11" s="5">
        <v>0</v>
      </c>
      <c r="G11" s="44">
        <v>0</v>
      </c>
      <c r="H11" s="5">
        <v>4</v>
      </c>
      <c r="I11" s="44">
        <v>16</v>
      </c>
      <c r="J11" s="5">
        <v>2</v>
      </c>
      <c r="K11" s="44">
        <v>6</v>
      </c>
    </row>
    <row r="12" spans="1:11" x14ac:dyDescent="0.3">
      <c r="A12" s="408">
        <v>7</v>
      </c>
      <c r="B12" s="5" t="s">
        <v>102</v>
      </c>
      <c r="C12" s="440">
        <v>7</v>
      </c>
      <c r="D12" s="5">
        <v>4</v>
      </c>
      <c r="E12" s="44">
        <v>26.6</v>
      </c>
      <c r="F12" s="5">
        <v>4</v>
      </c>
      <c r="G12" s="44">
        <v>19.95</v>
      </c>
      <c r="H12" s="5">
        <v>72</v>
      </c>
      <c r="I12" s="44">
        <v>209.38</v>
      </c>
      <c r="J12" s="5">
        <v>58</v>
      </c>
      <c r="K12" s="44">
        <v>155.28</v>
      </c>
    </row>
    <row r="13" spans="1:11" x14ac:dyDescent="0.3">
      <c r="A13" s="5">
        <v>8</v>
      </c>
      <c r="B13" s="5" t="s">
        <v>103</v>
      </c>
      <c r="C13" s="440">
        <v>8</v>
      </c>
      <c r="D13" s="5">
        <v>3</v>
      </c>
      <c r="E13" s="44">
        <v>15.2</v>
      </c>
      <c r="F13" s="5">
        <v>3</v>
      </c>
      <c r="G13" s="44">
        <v>13</v>
      </c>
      <c r="H13" s="5">
        <v>52</v>
      </c>
      <c r="I13" s="44">
        <v>137.47</v>
      </c>
      <c r="J13" s="5">
        <v>40</v>
      </c>
      <c r="K13" s="44">
        <v>105.04</v>
      </c>
    </row>
    <row r="14" spans="1:11" x14ac:dyDescent="0.3">
      <c r="A14" s="5">
        <v>9</v>
      </c>
      <c r="B14" s="5" t="s">
        <v>104</v>
      </c>
      <c r="C14" s="440">
        <v>7</v>
      </c>
      <c r="D14" s="5">
        <v>0</v>
      </c>
      <c r="E14" s="44">
        <v>0</v>
      </c>
      <c r="F14" s="5">
        <v>0</v>
      </c>
      <c r="G14" s="44">
        <v>0</v>
      </c>
      <c r="H14" s="5">
        <v>11</v>
      </c>
      <c r="I14" s="44">
        <v>24.65</v>
      </c>
      <c r="J14" s="5">
        <v>0</v>
      </c>
      <c r="K14" s="44">
        <v>0</v>
      </c>
    </row>
    <row r="15" spans="1:11" x14ac:dyDescent="0.3">
      <c r="A15" s="408">
        <v>10</v>
      </c>
      <c r="B15" s="5" t="s">
        <v>105</v>
      </c>
      <c r="C15" s="440">
        <v>5</v>
      </c>
      <c r="D15" s="5">
        <v>1</v>
      </c>
      <c r="E15" s="44">
        <v>9.5</v>
      </c>
      <c r="F15" s="5">
        <v>1</v>
      </c>
      <c r="G15" s="44">
        <v>4</v>
      </c>
      <c r="H15" s="5">
        <v>2</v>
      </c>
      <c r="I15" s="44">
        <v>13.49</v>
      </c>
      <c r="J15" s="5">
        <v>1</v>
      </c>
      <c r="K15" s="44">
        <v>9.49</v>
      </c>
    </row>
    <row r="16" spans="1:11" x14ac:dyDescent="0.3">
      <c r="A16" s="5">
        <v>11</v>
      </c>
      <c r="B16" s="5" t="s">
        <v>106</v>
      </c>
      <c r="C16" s="440">
        <v>6</v>
      </c>
      <c r="D16" s="5">
        <v>2</v>
      </c>
      <c r="E16" s="44">
        <v>8.08</v>
      </c>
      <c r="F16" s="5">
        <v>1</v>
      </c>
      <c r="G16" s="44">
        <v>4</v>
      </c>
      <c r="H16" s="5">
        <v>4</v>
      </c>
      <c r="I16" s="44">
        <v>11.29</v>
      </c>
      <c r="J16" s="5">
        <v>2</v>
      </c>
      <c r="K16" s="44">
        <v>2.73</v>
      </c>
    </row>
    <row r="17" spans="1:11" x14ac:dyDescent="0.3">
      <c r="A17" s="5">
        <v>12</v>
      </c>
      <c r="B17" s="5" t="s">
        <v>107</v>
      </c>
      <c r="C17" s="440">
        <v>29</v>
      </c>
      <c r="D17" s="5">
        <v>36</v>
      </c>
      <c r="E17" s="44">
        <v>230.12</v>
      </c>
      <c r="F17" s="5">
        <v>36</v>
      </c>
      <c r="G17" s="44">
        <v>121.91</v>
      </c>
      <c r="H17" s="5">
        <v>122</v>
      </c>
      <c r="I17" s="44">
        <v>304.27</v>
      </c>
      <c r="J17" s="5">
        <v>70</v>
      </c>
      <c r="K17" s="44">
        <v>147.59</v>
      </c>
    </row>
    <row r="18" spans="1:11" x14ac:dyDescent="0.3">
      <c r="A18" s="408">
        <v>13</v>
      </c>
      <c r="B18" s="5" t="s">
        <v>108</v>
      </c>
      <c r="C18" s="440">
        <v>6</v>
      </c>
      <c r="D18" s="5">
        <v>1</v>
      </c>
      <c r="E18" s="44">
        <v>4.18</v>
      </c>
      <c r="F18" s="5">
        <v>1</v>
      </c>
      <c r="G18" s="44">
        <v>2.4900000000000002</v>
      </c>
      <c r="H18" s="5">
        <v>32</v>
      </c>
      <c r="I18" s="44">
        <v>61.53</v>
      </c>
      <c r="J18" s="5">
        <v>7</v>
      </c>
      <c r="K18" s="44">
        <v>16.989999999999998</v>
      </c>
    </row>
    <row r="19" spans="1:11" x14ac:dyDescent="0.3">
      <c r="A19" s="5">
        <v>14</v>
      </c>
      <c r="B19" s="5" t="s">
        <v>109</v>
      </c>
      <c r="C19" s="440">
        <v>4</v>
      </c>
      <c r="D19" s="5">
        <v>0</v>
      </c>
      <c r="E19" s="44">
        <v>0</v>
      </c>
      <c r="F19" s="5">
        <v>0</v>
      </c>
      <c r="G19" s="44">
        <v>0</v>
      </c>
      <c r="H19" s="5">
        <v>0</v>
      </c>
      <c r="I19" s="44">
        <v>0</v>
      </c>
      <c r="J19" s="5">
        <v>0</v>
      </c>
      <c r="K19" s="44">
        <v>0</v>
      </c>
    </row>
    <row r="20" spans="1:11" x14ac:dyDescent="0.3">
      <c r="A20" s="5">
        <v>15</v>
      </c>
      <c r="B20" s="5" t="s">
        <v>110</v>
      </c>
      <c r="C20" s="440">
        <v>16</v>
      </c>
      <c r="D20" s="5">
        <v>27</v>
      </c>
      <c r="E20" s="44">
        <v>150.41</v>
      </c>
      <c r="F20" s="5">
        <v>33</v>
      </c>
      <c r="G20" s="44">
        <v>100.47</v>
      </c>
      <c r="H20" s="5">
        <v>318</v>
      </c>
      <c r="I20" s="44">
        <v>869.78</v>
      </c>
      <c r="J20" s="5">
        <v>181</v>
      </c>
      <c r="K20" s="44">
        <v>410.28</v>
      </c>
    </row>
    <row r="21" spans="1:11" x14ac:dyDescent="0.3">
      <c r="A21" s="408">
        <v>16</v>
      </c>
      <c r="B21" s="5" t="s">
        <v>111</v>
      </c>
      <c r="C21" s="440">
        <v>7</v>
      </c>
      <c r="D21" s="5">
        <v>0</v>
      </c>
      <c r="E21" s="44">
        <v>0</v>
      </c>
      <c r="F21" s="5">
        <v>0</v>
      </c>
      <c r="G21" s="44">
        <v>0</v>
      </c>
      <c r="H21" s="5">
        <v>0</v>
      </c>
      <c r="I21" s="44">
        <v>0</v>
      </c>
      <c r="J21" s="5">
        <v>0</v>
      </c>
      <c r="K21" s="44">
        <v>0</v>
      </c>
    </row>
    <row r="22" spans="1:11" x14ac:dyDescent="0.3">
      <c r="A22" s="5">
        <v>17</v>
      </c>
      <c r="B22" s="5" t="s">
        <v>112</v>
      </c>
      <c r="C22" s="440">
        <v>7</v>
      </c>
      <c r="D22" s="5">
        <v>5</v>
      </c>
      <c r="E22" s="44">
        <v>29.45</v>
      </c>
      <c r="F22" s="5">
        <v>5</v>
      </c>
      <c r="G22" s="44">
        <v>11.3</v>
      </c>
      <c r="H22" s="5">
        <v>19</v>
      </c>
      <c r="I22" s="44">
        <v>48.86</v>
      </c>
      <c r="J22" s="5">
        <v>10</v>
      </c>
      <c r="K22" s="44">
        <v>17.600000000000001</v>
      </c>
    </row>
    <row r="23" spans="1:11" x14ac:dyDescent="0.3">
      <c r="A23" s="5">
        <v>18</v>
      </c>
      <c r="B23" s="5" t="s">
        <v>113</v>
      </c>
      <c r="C23" s="440">
        <v>9</v>
      </c>
      <c r="D23" s="5">
        <v>8</v>
      </c>
      <c r="E23" s="44">
        <v>47.29</v>
      </c>
      <c r="F23" s="5">
        <v>7</v>
      </c>
      <c r="G23" s="44">
        <v>42.87</v>
      </c>
      <c r="H23" s="5">
        <v>22</v>
      </c>
      <c r="I23" s="44">
        <v>70</v>
      </c>
      <c r="J23" s="5">
        <v>3</v>
      </c>
      <c r="K23" s="44">
        <v>3.21</v>
      </c>
    </row>
    <row r="24" spans="1:11" x14ac:dyDescent="0.3">
      <c r="A24" s="408">
        <v>19</v>
      </c>
      <c r="B24" s="5" t="s">
        <v>114</v>
      </c>
      <c r="C24" s="440">
        <v>6</v>
      </c>
      <c r="D24" s="5">
        <v>2</v>
      </c>
      <c r="E24" s="44">
        <v>4.75</v>
      </c>
      <c r="F24" s="5">
        <v>2</v>
      </c>
      <c r="G24" s="44">
        <v>1.77</v>
      </c>
      <c r="H24" s="5">
        <v>9</v>
      </c>
      <c r="I24" s="44">
        <v>11.05</v>
      </c>
      <c r="J24" s="5">
        <v>3</v>
      </c>
      <c r="K24" s="44">
        <v>5.54</v>
      </c>
    </row>
    <row r="25" spans="1:11" x14ac:dyDescent="0.3">
      <c r="A25" s="5">
        <v>20</v>
      </c>
      <c r="B25" s="5" t="s">
        <v>115</v>
      </c>
      <c r="C25" s="440">
        <v>6</v>
      </c>
      <c r="D25" s="5">
        <v>4</v>
      </c>
      <c r="E25" s="44">
        <v>26.6</v>
      </c>
      <c r="F25" s="5">
        <v>4</v>
      </c>
      <c r="G25" s="44">
        <v>10</v>
      </c>
      <c r="H25" s="5">
        <v>21</v>
      </c>
      <c r="I25" s="44">
        <v>50.4</v>
      </c>
      <c r="J25" s="5">
        <v>10</v>
      </c>
      <c r="K25" s="44">
        <v>17.14</v>
      </c>
    </row>
    <row r="26" spans="1:11" x14ac:dyDescent="0.3">
      <c r="A26" s="5">
        <v>21</v>
      </c>
      <c r="B26" s="5" t="s">
        <v>116</v>
      </c>
      <c r="C26" s="440">
        <v>8</v>
      </c>
      <c r="D26" s="5">
        <v>9</v>
      </c>
      <c r="E26" s="44">
        <v>54.62</v>
      </c>
      <c r="F26" s="5">
        <v>9</v>
      </c>
      <c r="G26" s="44">
        <v>25.16</v>
      </c>
      <c r="H26" s="5">
        <v>97</v>
      </c>
      <c r="I26" s="44">
        <v>296.8</v>
      </c>
      <c r="J26" s="5">
        <v>80</v>
      </c>
      <c r="K26" s="44">
        <v>243.59</v>
      </c>
    </row>
    <row r="27" spans="1:11" x14ac:dyDescent="0.3">
      <c r="A27" s="408">
        <v>22</v>
      </c>
      <c r="B27" s="5" t="s">
        <v>117</v>
      </c>
      <c r="C27" s="440">
        <v>9</v>
      </c>
      <c r="D27" s="5">
        <v>0</v>
      </c>
      <c r="E27" s="44">
        <v>0</v>
      </c>
      <c r="F27" s="5">
        <v>2</v>
      </c>
      <c r="G27" s="44">
        <v>5.7</v>
      </c>
      <c r="H27" s="5">
        <v>54</v>
      </c>
      <c r="I27" s="44">
        <v>106.43</v>
      </c>
      <c r="J27" s="5">
        <v>27</v>
      </c>
      <c r="K27" s="44">
        <v>37.33</v>
      </c>
    </row>
    <row r="28" spans="1:11" x14ac:dyDescent="0.3">
      <c r="A28" s="5">
        <v>23</v>
      </c>
      <c r="B28" s="5" t="s">
        <v>118</v>
      </c>
      <c r="C28" s="440">
        <v>21</v>
      </c>
      <c r="D28" s="5">
        <v>15</v>
      </c>
      <c r="E28" s="44">
        <v>73.850000000000009</v>
      </c>
      <c r="F28" s="5">
        <v>18</v>
      </c>
      <c r="G28" s="44">
        <v>27.720000000000002</v>
      </c>
      <c r="H28" s="5">
        <v>114</v>
      </c>
      <c r="I28" s="44">
        <v>352.79</v>
      </c>
      <c r="J28" s="5">
        <v>79</v>
      </c>
      <c r="K28" s="44">
        <v>210.09</v>
      </c>
    </row>
    <row r="29" spans="1:11" ht="18" customHeight="1" x14ac:dyDescent="0.3">
      <c r="A29" s="6" t="s">
        <v>28</v>
      </c>
      <c r="B29" s="6" t="s">
        <v>16</v>
      </c>
      <c r="C29" s="110">
        <f>SUM(C6:C28)</f>
        <v>200</v>
      </c>
      <c r="D29" s="6">
        <f>SUM(D6:D28)</f>
        <v>127</v>
      </c>
      <c r="E29" s="45">
        <f t="shared" ref="E29:K29" si="0">SUM(E6:E28)</f>
        <v>750.99000000000012</v>
      </c>
      <c r="F29" s="6">
        <f t="shared" si="0"/>
        <v>135</v>
      </c>
      <c r="G29" s="45">
        <f t="shared" si="0"/>
        <v>423.47000000000008</v>
      </c>
      <c r="H29" s="6">
        <f t="shared" si="0"/>
        <v>1029</v>
      </c>
      <c r="I29" s="45">
        <f t="shared" si="0"/>
        <v>2760.14</v>
      </c>
      <c r="J29" s="6">
        <f t="shared" si="0"/>
        <v>624</v>
      </c>
      <c r="K29" s="45">
        <f t="shared" si="0"/>
        <v>1482.1</v>
      </c>
    </row>
  </sheetData>
  <mergeCells count="10">
    <mergeCell ref="A1:K1"/>
    <mergeCell ref="A2:K2"/>
    <mergeCell ref="A3:K3"/>
    <mergeCell ref="D4:E4"/>
    <mergeCell ref="F4:G4"/>
    <mergeCell ref="H4:I4"/>
    <mergeCell ref="J4:K4"/>
    <mergeCell ref="A4:A5"/>
    <mergeCell ref="B4:B5"/>
    <mergeCell ref="C4:C5"/>
  </mergeCells>
  <pageMargins left="0.37" right="0.25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</sheetPr>
  <dimension ref="A1:R31"/>
  <sheetViews>
    <sheetView workbookViewId="0">
      <selection sqref="A1:R1"/>
    </sheetView>
  </sheetViews>
  <sheetFormatPr defaultRowHeight="14.4" x14ac:dyDescent="0.3"/>
  <cols>
    <col min="1" max="1" width="7.33203125" bestFit="1" customWidth="1"/>
    <col min="2" max="2" width="7.44140625" bestFit="1" customWidth="1"/>
    <col min="3" max="3" width="6.6640625" customWidth="1"/>
    <col min="4" max="4" width="7.5546875" style="46" bestFit="1" customWidth="1"/>
    <col min="5" max="5" width="8.44140625" bestFit="1" customWidth="1"/>
    <col min="6" max="6" width="9" style="46" bestFit="1" customWidth="1"/>
    <col min="7" max="7" width="7" bestFit="1" customWidth="1"/>
    <col min="8" max="8" width="7.5546875" style="46" bestFit="1" customWidth="1"/>
    <col min="9" max="9" width="8.44140625" bestFit="1" customWidth="1"/>
    <col min="10" max="10" width="9" style="46" bestFit="1" customWidth="1"/>
    <col min="11" max="11" width="7" bestFit="1" customWidth="1"/>
    <col min="12" max="12" width="7.5546875" style="46" bestFit="1" customWidth="1"/>
    <col min="13" max="13" width="8.44140625" bestFit="1" customWidth="1"/>
    <col min="14" max="14" width="9" style="46" bestFit="1" customWidth="1"/>
    <col min="15" max="15" width="7" bestFit="1" customWidth="1"/>
    <col min="16" max="16" width="9.5546875" style="46" customWidth="1"/>
    <col min="17" max="17" width="8.109375" customWidth="1"/>
    <col min="18" max="18" width="11.44140625" style="46" customWidth="1"/>
  </cols>
  <sheetData>
    <row r="1" spans="1:18" ht="20.25" customHeight="1" x14ac:dyDescent="0.4">
      <c r="A1" s="583">
        <v>51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5"/>
    </row>
    <row r="2" spans="1:18" ht="48" customHeight="1" x14ac:dyDescent="0.45">
      <c r="A2" s="577" t="s">
        <v>901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11"/>
    </row>
    <row r="3" spans="1:18" ht="23.4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7"/>
    </row>
    <row r="4" spans="1:18" ht="16.5" customHeight="1" x14ac:dyDescent="0.3">
      <c r="A4" s="633" t="s">
        <v>0</v>
      </c>
      <c r="B4" s="633" t="s">
        <v>1</v>
      </c>
      <c r="C4" s="629" t="s">
        <v>456</v>
      </c>
      <c r="D4" s="735"/>
      <c r="E4" s="735"/>
      <c r="F4" s="630"/>
      <c r="G4" s="629" t="s">
        <v>454</v>
      </c>
      <c r="H4" s="735"/>
      <c r="I4" s="735"/>
      <c r="J4" s="630"/>
      <c r="K4" s="629" t="s">
        <v>455</v>
      </c>
      <c r="L4" s="735"/>
      <c r="M4" s="735"/>
      <c r="N4" s="735"/>
      <c r="O4" s="759" t="s">
        <v>457</v>
      </c>
      <c r="P4" s="759"/>
      <c r="Q4" s="759"/>
      <c r="R4" s="759"/>
    </row>
    <row r="5" spans="1:18" s="37" customFormat="1" ht="22.5" customHeight="1" x14ac:dyDescent="0.3">
      <c r="A5" s="620"/>
      <c r="B5" s="620"/>
      <c r="C5" s="1" t="s">
        <v>451</v>
      </c>
      <c r="D5" s="43" t="s">
        <v>69</v>
      </c>
      <c r="E5" s="1" t="s">
        <v>452</v>
      </c>
      <c r="F5" s="43" t="s">
        <v>453</v>
      </c>
      <c r="G5" s="1" t="s">
        <v>451</v>
      </c>
      <c r="H5" s="43" t="s">
        <v>69</v>
      </c>
      <c r="I5" s="1" t="s">
        <v>452</v>
      </c>
      <c r="J5" s="43" t="s">
        <v>453</v>
      </c>
      <c r="K5" s="1" t="s">
        <v>451</v>
      </c>
      <c r="L5" s="43" t="s">
        <v>69</v>
      </c>
      <c r="M5" s="1" t="s">
        <v>452</v>
      </c>
      <c r="N5" s="43" t="s">
        <v>453</v>
      </c>
      <c r="O5" s="81" t="s">
        <v>451</v>
      </c>
      <c r="P5" s="82" t="s">
        <v>69</v>
      </c>
      <c r="Q5" s="81" t="s">
        <v>452</v>
      </c>
      <c r="R5" s="82" t="s">
        <v>453</v>
      </c>
    </row>
    <row r="6" spans="1:18" x14ac:dyDescent="0.3">
      <c r="A6" s="2">
        <v>1</v>
      </c>
      <c r="B6" s="2" t="s">
        <v>3</v>
      </c>
      <c r="C6" s="2">
        <v>33</v>
      </c>
      <c r="D6" s="53">
        <v>8.9600000000000009</v>
      </c>
      <c r="E6" s="2">
        <v>14</v>
      </c>
      <c r="F6" s="53">
        <v>4.3</v>
      </c>
      <c r="G6" s="2">
        <v>52</v>
      </c>
      <c r="H6" s="53">
        <v>120.81</v>
      </c>
      <c r="I6" s="2">
        <v>14</v>
      </c>
      <c r="J6" s="53">
        <v>34.369999999999997</v>
      </c>
      <c r="K6" s="2">
        <v>38</v>
      </c>
      <c r="L6" s="53">
        <v>312.92</v>
      </c>
      <c r="M6" s="2">
        <v>2001</v>
      </c>
      <c r="N6" s="53">
        <v>7.95</v>
      </c>
      <c r="O6" s="12">
        <f>C6+G6+K6</f>
        <v>123</v>
      </c>
      <c r="P6" s="57">
        <f>D6+H6+L6</f>
        <v>442.69000000000005</v>
      </c>
      <c r="Q6" s="12">
        <f>E6+I6+M6</f>
        <v>2029</v>
      </c>
      <c r="R6" s="57">
        <f>F6+J6+N6</f>
        <v>46.62</v>
      </c>
    </row>
    <row r="7" spans="1:18" x14ac:dyDescent="0.3">
      <c r="A7" s="2">
        <v>2</v>
      </c>
      <c r="B7" s="2" t="s">
        <v>4</v>
      </c>
      <c r="C7" s="2">
        <v>78</v>
      </c>
      <c r="D7" s="53">
        <v>13.27</v>
      </c>
      <c r="E7" s="2">
        <v>23</v>
      </c>
      <c r="F7" s="53">
        <v>8.0500000000000007</v>
      </c>
      <c r="G7" s="2">
        <v>35</v>
      </c>
      <c r="H7" s="53">
        <v>86.74</v>
      </c>
      <c r="I7" s="2">
        <v>31</v>
      </c>
      <c r="J7" s="53">
        <v>60.7</v>
      </c>
      <c r="K7" s="2">
        <v>10</v>
      </c>
      <c r="L7" s="53">
        <v>76.900000000000006</v>
      </c>
      <c r="M7" s="2">
        <v>3</v>
      </c>
      <c r="N7" s="53">
        <v>17.55</v>
      </c>
      <c r="O7" s="12">
        <f t="shared" ref="O7:O31" si="0">C7+G7+K7</f>
        <v>123</v>
      </c>
      <c r="P7" s="57">
        <f t="shared" ref="P7:P31" si="1">D7+H7+L7</f>
        <v>176.91</v>
      </c>
      <c r="Q7" s="12">
        <f t="shared" ref="Q7:Q31" si="2">E7+I7+M7</f>
        <v>57</v>
      </c>
      <c r="R7" s="57">
        <f t="shared" ref="R7:R31" si="3">F7+J7+N7</f>
        <v>86.3</v>
      </c>
    </row>
    <row r="8" spans="1:18" s="47" customFormat="1" x14ac:dyDescent="0.3">
      <c r="A8" s="94">
        <v>3</v>
      </c>
      <c r="B8" s="94" t="s">
        <v>5</v>
      </c>
      <c r="C8" s="94">
        <v>37</v>
      </c>
      <c r="D8" s="96">
        <v>12.13</v>
      </c>
      <c r="E8" s="94">
        <v>0</v>
      </c>
      <c r="F8" s="96">
        <v>0</v>
      </c>
      <c r="G8" s="94">
        <v>49</v>
      </c>
      <c r="H8" s="96">
        <v>137.49</v>
      </c>
      <c r="I8" s="94">
        <v>3</v>
      </c>
      <c r="J8" s="96">
        <v>3.73</v>
      </c>
      <c r="K8" s="94">
        <v>63</v>
      </c>
      <c r="L8" s="96">
        <v>171</v>
      </c>
      <c r="M8" s="94">
        <v>4</v>
      </c>
      <c r="N8" s="96">
        <v>27.34</v>
      </c>
      <c r="O8" s="95">
        <f t="shared" si="0"/>
        <v>149</v>
      </c>
      <c r="P8" s="98">
        <f t="shared" si="1"/>
        <v>320.62</v>
      </c>
      <c r="Q8" s="95">
        <f t="shared" si="2"/>
        <v>7</v>
      </c>
      <c r="R8" s="98">
        <f t="shared" si="3"/>
        <v>31.07</v>
      </c>
    </row>
    <row r="9" spans="1:18" x14ac:dyDescent="0.3">
      <c r="A9" s="2">
        <v>4</v>
      </c>
      <c r="B9" s="2" t="s">
        <v>6</v>
      </c>
      <c r="C9" s="2">
        <v>296</v>
      </c>
      <c r="D9" s="53">
        <v>91.82</v>
      </c>
      <c r="E9" s="2">
        <v>65</v>
      </c>
      <c r="F9" s="53">
        <v>18.32</v>
      </c>
      <c r="G9" s="2">
        <v>667</v>
      </c>
      <c r="H9" s="53">
        <v>1519.45</v>
      </c>
      <c r="I9" s="2">
        <v>85</v>
      </c>
      <c r="J9" s="53">
        <v>186.56</v>
      </c>
      <c r="K9" s="2">
        <v>365</v>
      </c>
      <c r="L9" s="53">
        <v>2308.29</v>
      </c>
      <c r="M9" s="2">
        <v>42</v>
      </c>
      <c r="N9" s="53">
        <v>338.92</v>
      </c>
      <c r="O9" s="12">
        <f t="shared" si="0"/>
        <v>1328</v>
      </c>
      <c r="P9" s="57">
        <f t="shared" si="1"/>
        <v>3919.56</v>
      </c>
      <c r="Q9" s="12">
        <f t="shared" si="2"/>
        <v>192</v>
      </c>
      <c r="R9" s="57">
        <f t="shared" si="3"/>
        <v>543.79999999999995</v>
      </c>
    </row>
    <row r="10" spans="1:18" x14ac:dyDescent="0.3">
      <c r="A10" s="2">
        <v>5</v>
      </c>
      <c r="B10" s="2" t="s">
        <v>7</v>
      </c>
      <c r="C10" s="2">
        <v>330</v>
      </c>
      <c r="D10" s="53">
        <v>51.43</v>
      </c>
      <c r="E10" s="2">
        <v>53</v>
      </c>
      <c r="F10" s="53">
        <v>12.85</v>
      </c>
      <c r="G10" s="2">
        <v>401</v>
      </c>
      <c r="H10" s="53">
        <v>731.71</v>
      </c>
      <c r="I10" s="2">
        <v>45</v>
      </c>
      <c r="J10" s="53">
        <v>85.67</v>
      </c>
      <c r="K10" s="2">
        <v>152</v>
      </c>
      <c r="L10" s="53">
        <v>937.31</v>
      </c>
      <c r="M10" s="2">
        <v>11</v>
      </c>
      <c r="N10" s="53">
        <v>55.49</v>
      </c>
      <c r="O10" s="12">
        <f t="shared" si="0"/>
        <v>883</v>
      </c>
      <c r="P10" s="57">
        <f t="shared" si="1"/>
        <v>1720.4499999999998</v>
      </c>
      <c r="Q10" s="12">
        <f t="shared" si="2"/>
        <v>109</v>
      </c>
      <c r="R10" s="57">
        <f t="shared" si="3"/>
        <v>154.01</v>
      </c>
    </row>
    <row r="11" spans="1:18" x14ac:dyDescent="0.3">
      <c r="A11" s="2">
        <v>6</v>
      </c>
      <c r="B11" s="2" t="s">
        <v>8</v>
      </c>
      <c r="C11" s="2">
        <v>103</v>
      </c>
      <c r="D11" s="53">
        <v>265.25</v>
      </c>
      <c r="E11" s="2">
        <v>43</v>
      </c>
      <c r="F11" s="53">
        <v>11.52</v>
      </c>
      <c r="G11" s="2">
        <v>98</v>
      </c>
      <c r="H11" s="53">
        <v>135.41999999999999</v>
      </c>
      <c r="I11" s="2">
        <v>23</v>
      </c>
      <c r="J11" s="53">
        <v>39.25</v>
      </c>
      <c r="K11" s="2">
        <v>107</v>
      </c>
      <c r="L11" s="53">
        <v>376.5</v>
      </c>
      <c r="M11" s="2">
        <v>6</v>
      </c>
      <c r="N11" s="53">
        <v>36.29</v>
      </c>
      <c r="O11" s="12">
        <f t="shared" si="0"/>
        <v>308</v>
      </c>
      <c r="P11" s="57">
        <f t="shared" si="1"/>
        <v>777.17</v>
      </c>
      <c r="Q11" s="12">
        <f t="shared" si="2"/>
        <v>72</v>
      </c>
      <c r="R11" s="57">
        <f t="shared" si="3"/>
        <v>87.06</v>
      </c>
    </row>
    <row r="12" spans="1:18" x14ac:dyDescent="0.3">
      <c r="A12" s="2">
        <v>7</v>
      </c>
      <c r="B12" s="2" t="s">
        <v>9</v>
      </c>
      <c r="C12" s="2">
        <v>2</v>
      </c>
      <c r="D12" s="53">
        <v>0.54</v>
      </c>
      <c r="E12" s="2">
        <v>1</v>
      </c>
      <c r="F12" s="53">
        <v>0.37</v>
      </c>
      <c r="G12" s="2">
        <v>17</v>
      </c>
      <c r="H12" s="53">
        <v>36.61</v>
      </c>
      <c r="I12" s="2">
        <v>5</v>
      </c>
      <c r="J12" s="53">
        <v>6.56</v>
      </c>
      <c r="K12" s="2">
        <v>24</v>
      </c>
      <c r="L12" s="53">
        <v>194.67</v>
      </c>
      <c r="M12" s="2">
        <v>0</v>
      </c>
      <c r="N12" s="53">
        <v>0</v>
      </c>
      <c r="O12" s="12">
        <f t="shared" si="0"/>
        <v>43</v>
      </c>
      <c r="P12" s="57">
        <f t="shared" si="1"/>
        <v>231.82</v>
      </c>
      <c r="Q12" s="12">
        <f t="shared" si="2"/>
        <v>6</v>
      </c>
      <c r="R12" s="57">
        <f t="shared" si="3"/>
        <v>6.93</v>
      </c>
    </row>
    <row r="13" spans="1:18" x14ac:dyDescent="0.3">
      <c r="A13" s="2">
        <v>8</v>
      </c>
      <c r="B13" s="2" t="s">
        <v>10</v>
      </c>
      <c r="C13" s="2">
        <v>208</v>
      </c>
      <c r="D13" s="53">
        <v>296.62</v>
      </c>
      <c r="E13" s="2">
        <v>55</v>
      </c>
      <c r="F13" s="53">
        <v>15.42</v>
      </c>
      <c r="G13" s="2">
        <v>162</v>
      </c>
      <c r="H13" s="53">
        <v>158.36000000000001</v>
      </c>
      <c r="I13" s="2">
        <v>4</v>
      </c>
      <c r="J13" s="53">
        <v>5.84</v>
      </c>
      <c r="K13" s="2">
        <v>43</v>
      </c>
      <c r="L13" s="53">
        <v>29.95</v>
      </c>
      <c r="M13" s="2">
        <v>0</v>
      </c>
      <c r="N13" s="53">
        <v>0</v>
      </c>
      <c r="O13" s="12">
        <f t="shared" si="0"/>
        <v>413</v>
      </c>
      <c r="P13" s="57">
        <f t="shared" si="1"/>
        <v>484.93</v>
      </c>
      <c r="Q13" s="12">
        <f t="shared" si="2"/>
        <v>59</v>
      </c>
      <c r="R13" s="57">
        <f t="shared" si="3"/>
        <v>21.259999999999998</v>
      </c>
    </row>
    <row r="14" spans="1:18" s="47" customFormat="1" x14ac:dyDescent="0.3">
      <c r="A14" s="94">
        <v>9</v>
      </c>
      <c r="B14" s="94" t="s">
        <v>11</v>
      </c>
      <c r="C14" s="94">
        <v>12</v>
      </c>
      <c r="D14" s="96">
        <v>0.34</v>
      </c>
      <c r="E14" s="94">
        <v>0</v>
      </c>
      <c r="F14" s="96">
        <v>0</v>
      </c>
      <c r="G14" s="94">
        <v>35</v>
      </c>
      <c r="H14" s="96">
        <v>46.38</v>
      </c>
      <c r="I14" s="94">
        <v>0</v>
      </c>
      <c r="J14" s="96">
        <v>0</v>
      </c>
      <c r="K14" s="94">
        <v>20</v>
      </c>
      <c r="L14" s="96">
        <v>145.55000000000001</v>
      </c>
      <c r="M14" s="94">
        <v>0</v>
      </c>
      <c r="N14" s="96">
        <v>0</v>
      </c>
      <c r="O14" s="95">
        <f t="shared" si="0"/>
        <v>67</v>
      </c>
      <c r="P14" s="98">
        <f t="shared" si="1"/>
        <v>192.27</v>
      </c>
      <c r="Q14" s="95">
        <f t="shared" si="2"/>
        <v>0</v>
      </c>
      <c r="R14" s="98">
        <f t="shared" si="3"/>
        <v>0</v>
      </c>
    </row>
    <row r="15" spans="1:18" s="47" customFormat="1" x14ac:dyDescent="0.3">
      <c r="A15" s="94">
        <v>10</v>
      </c>
      <c r="B15" s="94" t="s">
        <v>12</v>
      </c>
      <c r="C15" s="94">
        <v>2024</v>
      </c>
      <c r="D15" s="96">
        <v>245.44</v>
      </c>
      <c r="E15" s="94">
        <v>317</v>
      </c>
      <c r="F15" s="96">
        <v>64.78</v>
      </c>
      <c r="G15" s="94">
        <v>1102</v>
      </c>
      <c r="H15" s="96">
        <v>2021.66</v>
      </c>
      <c r="I15" s="94">
        <v>566</v>
      </c>
      <c r="J15" s="96">
        <v>995.93</v>
      </c>
      <c r="K15" s="94">
        <v>498</v>
      </c>
      <c r="L15" s="96">
        <v>2401.8000000000002</v>
      </c>
      <c r="M15" s="94">
        <v>115</v>
      </c>
      <c r="N15" s="96">
        <v>540.51</v>
      </c>
      <c r="O15" s="95">
        <f t="shared" si="0"/>
        <v>3624</v>
      </c>
      <c r="P15" s="98">
        <f t="shared" si="1"/>
        <v>4668.8999999999996</v>
      </c>
      <c r="Q15" s="95">
        <f t="shared" si="2"/>
        <v>998</v>
      </c>
      <c r="R15" s="98">
        <f t="shared" si="3"/>
        <v>1601.22</v>
      </c>
    </row>
    <row r="16" spans="1:18" x14ac:dyDescent="0.3">
      <c r="A16" s="2">
        <v>11</v>
      </c>
      <c r="B16" s="2" t="s">
        <v>13</v>
      </c>
      <c r="C16" s="2">
        <v>29</v>
      </c>
      <c r="D16" s="53">
        <v>7.29</v>
      </c>
      <c r="E16" s="2">
        <v>4</v>
      </c>
      <c r="F16" s="53">
        <v>1.0900000000000001</v>
      </c>
      <c r="G16" s="2">
        <v>48</v>
      </c>
      <c r="H16" s="53">
        <v>64.209999999999994</v>
      </c>
      <c r="I16" s="2">
        <v>3</v>
      </c>
      <c r="J16" s="53">
        <v>4.1900000000000004</v>
      </c>
      <c r="K16" s="2">
        <v>2</v>
      </c>
      <c r="L16" s="53">
        <v>17.91</v>
      </c>
      <c r="M16" s="2">
        <v>0</v>
      </c>
      <c r="N16" s="53">
        <v>0</v>
      </c>
      <c r="O16" s="12">
        <f t="shared" si="0"/>
        <v>79</v>
      </c>
      <c r="P16" s="57">
        <f t="shared" si="1"/>
        <v>89.41</v>
      </c>
      <c r="Q16" s="12">
        <f t="shared" si="2"/>
        <v>7</v>
      </c>
      <c r="R16" s="57">
        <f t="shared" si="3"/>
        <v>5.28</v>
      </c>
    </row>
    <row r="17" spans="1:18" x14ac:dyDescent="0.3">
      <c r="A17" s="2">
        <v>12</v>
      </c>
      <c r="B17" s="2" t="s">
        <v>14</v>
      </c>
      <c r="C17" s="2">
        <v>1</v>
      </c>
      <c r="D17" s="53">
        <v>0.22</v>
      </c>
      <c r="E17" s="2">
        <v>1</v>
      </c>
      <c r="F17" s="53">
        <v>0.22</v>
      </c>
      <c r="G17" s="2">
        <v>54</v>
      </c>
      <c r="H17" s="53">
        <v>84.28</v>
      </c>
      <c r="I17" s="2">
        <v>3</v>
      </c>
      <c r="J17" s="53">
        <v>4.8099999999999996</v>
      </c>
      <c r="K17" s="2">
        <v>12</v>
      </c>
      <c r="L17" s="53">
        <v>63.7</v>
      </c>
      <c r="M17" s="2">
        <v>0</v>
      </c>
      <c r="N17" s="53">
        <v>0</v>
      </c>
      <c r="O17" s="12">
        <f t="shared" si="0"/>
        <v>67</v>
      </c>
      <c r="P17" s="57">
        <f t="shared" si="1"/>
        <v>148.19999999999999</v>
      </c>
      <c r="Q17" s="12">
        <f t="shared" si="2"/>
        <v>4</v>
      </c>
      <c r="R17" s="57">
        <f t="shared" si="3"/>
        <v>5.0299999999999994</v>
      </c>
    </row>
    <row r="18" spans="1:18" x14ac:dyDescent="0.3">
      <c r="A18" s="3" t="s">
        <v>15</v>
      </c>
      <c r="B18" s="3" t="s">
        <v>16</v>
      </c>
      <c r="C18" s="3">
        <f t="shared" ref="C18:N18" si="4">SUM(C6:C17)</f>
        <v>3153</v>
      </c>
      <c r="D18" s="54">
        <f t="shared" si="4"/>
        <v>993.31</v>
      </c>
      <c r="E18" s="3">
        <f t="shared" si="4"/>
        <v>576</v>
      </c>
      <c r="F18" s="54">
        <f t="shared" si="4"/>
        <v>136.92000000000002</v>
      </c>
      <c r="G18" s="3">
        <f t="shared" si="4"/>
        <v>2720</v>
      </c>
      <c r="H18" s="54">
        <f t="shared" si="4"/>
        <v>5143.12</v>
      </c>
      <c r="I18" s="3">
        <f t="shared" si="4"/>
        <v>782</v>
      </c>
      <c r="J18" s="54">
        <f t="shared" si="4"/>
        <v>1427.61</v>
      </c>
      <c r="K18" s="3">
        <f t="shared" si="4"/>
        <v>1334</v>
      </c>
      <c r="L18" s="54">
        <f t="shared" si="4"/>
        <v>7036.5</v>
      </c>
      <c r="M18" s="3">
        <f t="shared" si="4"/>
        <v>2182</v>
      </c>
      <c r="N18" s="54">
        <f t="shared" si="4"/>
        <v>1024.05</v>
      </c>
      <c r="O18" s="13">
        <f t="shared" si="0"/>
        <v>7207</v>
      </c>
      <c r="P18" s="58">
        <f t="shared" si="1"/>
        <v>13172.93</v>
      </c>
      <c r="Q18" s="13">
        <f t="shared" si="2"/>
        <v>3540</v>
      </c>
      <c r="R18" s="58">
        <f t="shared" si="3"/>
        <v>2588.58</v>
      </c>
    </row>
    <row r="19" spans="1:18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3">
        <v>0</v>
      </c>
      <c r="O19" s="12">
        <f t="shared" si="0"/>
        <v>0</v>
      </c>
      <c r="P19" s="57">
        <f t="shared" si="1"/>
        <v>0</v>
      </c>
      <c r="Q19" s="12">
        <f t="shared" si="2"/>
        <v>0</v>
      </c>
      <c r="R19" s="57">
        <f t="shared" si="3"/>
        <v>0</v>
      </c>
    </row>
    <row r="20" spans="1:18" x14ac:dyDescent="0.3">
      <c r="A20" s="2">
        <v>2</v>
      </c>
      <c r="B20" s="2" t="s">
        <v>36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12">
        <f t="shared" si="0"/>
        <v>0</v>
      </c>
      <c r="P20" s="57">
        <f t="shared" si="1"/>
        <v>0</v>
      </c>
      <c r="Q20" s="12">
        <f t="shared" si="2"/>
        <v>0</v>
      </c>
      <c r="R20" s="57">
        <f t="shared" si="3"/>
        <v>0</v>
      </c>
    </row>
    <row r="21" spans="1:18" x14ac:dyDescent="0.3">
      <c r="A21" s="2">
        <v>3</v>
      </c>
      <c r="B21" s="2" t="s">
        <v>18</v>
      </c>
      <c r="C21" s="2">
        <v>13</v>
      </c>
      <c r="D21" s="53">
        <v>2.68</v>
      </c>
      <c r="E21" s="2">
        <v>0</v>
      </c>
      <c r="F21" s="53">
        <v>0</v>
      </c>
      <c r="G21" s="2">
        <v>36</v>
      </c>
      <c r="H21" s="53">
        <v>26.31</v>
      </c>
      <c r="I21" s="2">
        <v>0</v>
      </c>
      <c r="J21" s="53">
        <v>0</v>
      </c>
      <c r="K21" s="2">
        <v>1</v>
      </c>
      <c r="L21" s="53">
        <v>2.81</v>
      </c>
      <c r="M21" s="2">
        <v>0</v>
      </c>
      <c r="N21" s="53">
        <v>0</v>
      </c>
      <c r="O21" s="12">
        <f t="shared" si="0"/>
        <v>50</v>
      </c>
      <c r="P21" s="57">
        <f t="shared" si="1"/>
        <v>31.799999999999997</v>
      </c>
      <c r="Q21" s="12">
        <f t="shared" si="2"/>
        <v>0</v>
      </c>
      <c r="R21" s="57">
        <f t="shared" si="3"/>
        <v>0</v>
      </c>
    </row>
    <row r="22" spans="1:18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18</v>
      </c>
      <c r="H22" s="53">
        <v>35.71</v>
      </c>
      <c r="I22" s="2">
        <v>3</v>
      </c>
      <c r="J22" s="53">
        <v>7.12</v>
      </c>
      <c r="K22" s="2">
        <v>10</v>
      </c>
      <c r="L22" s="53">
        <v>50.1</v>
      </c>
      <c r="M22" s="2">
        <v>0</v>
      </c>
      <c r="N22" s="53">
        <v>0</v>
      </c>
      <c r="O22" s="12">
        <f t="shared" si="0"/>
        <v>28</v>
      </c>
      <c r="P22" s="57">
        <f t="shared" si="1"/>
        <v>85.81</v>
      </c>
      <c r="Q22" s="12">
        <f t="shared" si="2"/>
        <v>3</v>
      </c>
      <c r="R22" s="57">
        <f t="shared" si="3"/>
        <v>7.12</v>
      </c>
    </row>
    <row r="23" spans="1:18" x14ac:dyDescent="0.3">
      <c r="A23" s="2">
        <v>5</v>
      </c>
      <c r="B23" s="2" t="s">
        <v>20</v>
      </c>
      <c r="C23" s="2">
        <v>11</v>
      </c>
      <c r="D23" s="53">
        <v>2.87</v>
      </c>
      <c r="E23" s="2">
        <v>0</v>
      </c>
      <c r="F23" s="53">
        <v>0</v>
      </c>
      <c r="G23" s="2">
        <v>14</v>
      </c>
      <c r="H23" s="53">
        <v>11.5</v>
      </c>
      <c r="I23" s="2">
        <v>0</v>
      </c>
      <c r="J23" s="53">
        <v>0</v>
      </c>
      <c r="K23" s="2">
        <v>24</v>
      </c>
      <c r="L23" s="53">
        <v>120.23</v>
      </c>
      <c r="M23" s="2">
        <v>0</v>
      </c>
      <c r="N23" s="53">
        <v>0</v>
      </c>
      <c r="O23" s="12">
        <f t="shared" si="0"/>
        <v>49</v>
      </c>
      <c r="P23" s="57">
        <f t="shared" si="1"/>
        <v>134.6</v>
      </c>
      <c r="Q23" s="12">
        <f t="shared" si="2"/>
        <v>0</v>
      </c>
      <c r="R23" s="57">
        <f t="shared" si="3"/>
        <v>0</v>
      </c>
    </row>
    <row r="24" spans="1:18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3">
        <v>0</v>
      </c>
      <c r="O24" s="12">
        <f t="shared" si="0"/>
        <v>0</v>
      </c>
      <c r="P24" s="57">
        <f t="shared" si="1"/>
        <v>0</v>
      </c>
      <c r="Q24" s="12">
        <f t="shared" si="2"/>
        <v>0</v>
      </c>
      <c r="R24" s="57">
        <f t="shared" si="3"/>
        <v>0</v>
      </c>
    </row>
    <row r="25" spans="1:18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v>0</v>
      </c>
      <c r="N25" s="53">
        <v>0</v>
      </c>
      <c r="O25" s="12">
        <f t="shared" si="0"/>
        <v>0</v>
      </c>
      <c r="P25" s="57">
        <f t="shared" si="1"/>
        <v>0</v>
      </c>
      <c r="Q25" s="12">
        <f t="shared" si="2"/>
        <v>0</v>
      </c>
      <c r="R25" s="57">
        <f t="shared" si="3"/>
        <v>0</v>
      </c>
    </row>
    <row r="26" spans="1:18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3">
        <v>0</v>
      </c>
      <c r="O26" s="12">
        <f t="shared" si="0"/>
        <v>0</v>
      </c>
      <c r="P26" s="57">
        <f t="shared" si="1"/>
        <v>0</v>
      </c>
      <c r="Q26" s="12">
        <f t="shared" si="2"/>
        <v>0</v>
      </c>
      <c r="R26" s="57">
        <f t="shared" si="3"/>
        <v>0</v>
      </c>
    </row>
    <row r="27" spans="1:18" s="17" customFormat="1" x14ac:dyDescent="0.3">
      <c r="A27" s="3" t="s">
        <v>24</v>
      </c>
      <c r="B27" s="3" t="s">
        <v>16</v>
      </c>
      <c r="C27" s="3">
        <f t="shared" ref="C27:N27" si="5">SUM(C19:C26)</f>
        <v>24</v>
      </c>
      <c r="D27" s="54">
        <f t="shared" si="5"/>
        <v>5.5500000000000007</v>
      </c>
      <c r="E27" s="3">
        <f t="shared" si="5"/>
        <v>0</v>
      </c>
      <c r="F27" s="54">
        <f t="shared" si="5"/>
        <v>0</v>
      </c>
      <c r="G27" s="3">
        <f t="shared" si="5"/>
        <v>68</v>
      </c>
      <c r="H27" s="54">
        <f t="shared" si="5"/>
        <v>73.52</v>
      </c>
      <c r="I27" s="3">
        <f t="shared" si="5"/>
        <v>3</v>
      </c>
      <c r="J27" s="54">
        <f t="shared" si="5"/>
        <v>7.12</v>
      </c>
      <c r="K27" s="3">
        <f t="shared" si="5"/>
        <v>35</v>
      </c>
      <c r="L27" s="54">
        <f t="shared" si="5"/>
        <v>173.14000000000001</v>
      </c>
      <c r="M27" s="3">
        <f t="shared" si="5"/>
        <v>0</v>
      </c>
      <c r="N27" s="54">
        <f t="shared" si="5"/>
        <v>0</v>
      </c>
      <c r="O27" s="13">
        <f t="shared" si="0"/>
        <v>127</v>
      </c>
      <c r="P27" s="58">
        <f t="shared" si="1"/>
        <v>252.21</v>
      </c>
      <c r="Q27" s="13">
        <f t="shared" si="2"/>
        <v>3</v>
      </c>
      <c r="R27" s="58">
        <f t="shared" si="3"/>
        <v>7.12</v>
      </c>
    </row>
    <row r="28" spans="1:18" x14ac:dyDescent="0.3">
      <c r="A28" s="2">
        <v>1</v>
      </c>
      <c r="B28" s="2" t="s">
        <v>25</v>
      </c>
      <c r="C28" s="2">
        <v>8</v>
      </c>
      <c r="D28" s="53">
        <v>2.7</v>
      </c>
      <c r="E28" s="2">
        <v>2</v>
      </c>
      <c r="F28" s="53">
        <v>0.74</v>
      </c>
      <c r="G28" s="2">
        <v>56</v>
      </c>
      <c r="H28" s="53">
        <v>92.4</v>
      </c>
      <c r="I28" s="2">
        <v>21</v>
      </c>
      <c r="J28" s="53">
        <v>34.57</v>
      </c>
      <c r="K28" s="2">
        <v>0</v>
      </c>
      <c r="L28" s="53">
        <v>0</v>
      </c>
      <c r="M28" s="2">
        <v>0</v>
      </c>
      <c r="N28" s="53">
        <v>0</v>
      </c>
      <c r="O28" s="12">
        <f t="shared" si="0"/>
        <v>64</v>
      </c>
      <c r="P28" s="57">
        <f t="shared" si="1"/>
        <v>95.100000000000009</v>
      </c>
      <c r="Q28" s="12">
        <f t="shared" si="2"/>
        <v>23</v>
      </c>
      <c r="R28" s="57">
        <f t="shared" si="3"/>
        <v>35.31</v>
      </c>
    </row>
    <row r="29" spans="1:18" s="17" customFormat="1" x14ac:dyDescent="0.3">
      <c r="A29" s="3" t="s">
        <v>26</v>
      </c>
      <c r="B29" s="3" t="s">
        <v>16</v>
      </c>
      <c r="C29" s="3">
        <f>C28</f>
        <v>8</v>
      </c>
      <c r="D29" s="54">
        <f t="shared" ref="D29:N29" si="6">D28</f>
        <v>2.7</v>
      </c>
      <c r="E29" s="3">
        <f t="shared" si="6"/>
        <v>2</v>
      </c>
      <c r="F29" s="54">
        <f t="shared" si="6"/>
        <v>0.74</v>
      </c>
      <c r="G29" s="3">
        <f t="shared" si="6"/>
        <v>56</v>
      </c>
      <c r="H29" s="54">
        <f t="shared" si="6"/>
        <v>92.4</v>
      </c>
      <c r="I29" s="3">
        <f t="shared" si="6"/>
        <v>21</v>
      </c>
      <c r="J29" s="54">
        <f t="shared" si="6"/>
        <v>34.57</v>
      </c>
      <c r="K29" s="3">
        <f t="shared" si="6"/>
        <v>0</v>
      </c>
      <c r="L29" s="54">
        <f t="shared" si="6"/>
        <v>0</v>
      </c>
      <c r="M29" s="3">
        <f t="shared" si="6"/>
        <v>0</v>
      </c>
      <c r="N29" s="54">
        <f t="shared" si="6"/>
        <v>0</v>
      </c>
      <c r="O29" s="13">
        <f t="shared" si="0"/>
        <v>64</v>
      </c>
      <c r="P29" s="58">
        <f t="shared" si="1"/>
        <v>95.100000000000009</v>
      </c>
      <c r="Q29" s="13">
        <f t="shared" si="2"/>
        <v>23</v>
      </c>
      <c r="R29" s="58">
        <f t="shared" si="3"/>
        <v>35.31</v>
      </c>
    </row>
    <row r="30" spans="1:18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  <c r="O30" s="12">
        <f t="shared" si="0"/>
        <v>0</v>
      </c>
      <c r="P30" s="57">
        <f t="shared" si="1"/>
        <v>0</v>
      </c>
      <c r="Q30" s="12">
        <f t="shared" si="2"/>
        <v>0</v>
      </c>
      <c r="R30" s="57">
        <f t="shared" si="3"/>
        <v>0</v>
      </c>
    </row>
    <row r="31" spans="1:18" s="17" customFormat="1" x14ac:dyDescent="0.3">
      <c r="A31" s="3" t="s">
        <v>28</v>
      </c>
      <c r="B31" s="3" t="s">
        <v>16</v>
      </c>
      <c r="C31" s="3">
        <f>C18+C27+C29+C30</f>
        <v>3185</v>
      </c>
      <c r="D31" s="54">
        <f t="shared" ref="D31:N31" si="7">D18+D27+D29+D30</f>
        <v>1001.56</v>
      </c>
      <c r="E31" s="3">
        <f t="shared" si="7"/>
        <v>578</v>
      </c>
      <c r="F31" s="54">
        <f t="shared" si="7"/>
        <v>137.66000000000003</v>
      </c>
      <c r="G31" s="3">
        <f t="shared" si="7"/>
        <v>2844</v>
      </c>
      <c r="H31" s="54">
        <f t="shared" si="7"/>
        <v>5309.04</v>
      </c>
      <c r="I31" s="3">
        <f t="shared" si="7"/>
        <v>806</v>
      </c>
      <c r="J31" s="54">
        <f t="shared" si="7"/>
        <v>1469.2999999999997</v>
      </c>
      <c r="K31" s="3">
        <f t="shared" si="7"/>
        <v>1369</v>
      </c>
      <c r="L31" s="54">
        <f t="shared" si="7"/>
        <v>7209.64</v>
      </c>
      <c r="M31" s="3">
        <f t="shared" si="7"/>
        <v>2182</v>
      </c>
      <c r="N31" s="56">
        <f t="shared" si="7"/>
        <v>1024.05</v>
      </c>
      <c r="O31" s="13">
        <f t="shared" si="0"/>
        <v>7398</v>
      </c>
      <c r="P31" s="58">
        <f t="shared" si="1"/>
        <v>13520.240000000002</v>
      </c>
      <c r="Q31" s="13">
        <f t="shared" si="2"/>
        <v>3566</v>
      </c>
      <c r="R31" s="58">
        <f t="shared" si="3"/>
        <v>2631.0099999999998</v>
      </c>
    </row>
  </sheetData>
  <mergeCells count="9">
    <mergeCell ref="A1:R1"/>
    <mergeCell ref="O4:R4"/>
    <mergeCell ref="A2:R2"/>
    <mergeCell ref="A3:R3"/>
    <mergeCell ref="B4:B5"/>
    <mergeCell ref="A4:A5"/>
    <mergeCell ref="C4:F4"/>
    <mergeCell ref="G4:J4"/>
    <mergeCell ref="K4:N4"/>
  </mergeCells>
  <printOptions gridLines="1"/>
  <pageMargins left="0.45" right="0.25" top="0.75" bottom="0.75" header="0.3" footer="0.3"/>
  <pageSetup paperSize="9" scale="9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50"/>
  </sheetPr>
  <dimension ref="A1:R29"/>
  <sheetViews>
    <sheetView topLeftCell="A7" workbookViewId="0">
      <selection activeCell="A2" sqref="A2:R2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7" customWidth="1"/>
    <col min="4" max="4" width="7.5546875" style="46" customWidth="1"/>
    <col min="5" max="5" width="7.109375" customWidth="1"/>
    <col min="6" max="6" width="7.88671875" style="46" customWidth="1"/>
    <col min="7" max="7" width="7" customWidth="1"/>
    <col min="8" max="8" width="7.5546875" style="46" customWidth="1"/>
    <col min="9" max="9" width="7.6640625" customWidth="1"/>
    <col min="10" max="10" width="7.6640625" style="46" customWidth="1"/>
    <col min="11" max="11" width="7" customWidth="1"/>
    <col min="12" max="12" width="7.5546875" style="46" customWidth="1"/>
    <col min="13" max="13" width="6.88671875" customWidth="1"/>
    <col min="14" max="14" width="7.88671875" style="46" customWidth="1"/>
    <col min="15" max="15" width="6.33203125" customWidth="1"/>
    <col min="16" max="16" width="8.33203125" style="46" customWidth="1"/>
    <col min="17" max="17" width="6.33203125" customWidth="1"/>
    <col min="18" max="18" width="7.5546875" style="46" bestFit="1" customWidth="1"/>
  </cols>
  <sheetData>
    <row r="1" spans="1:18" ht="21" x14ac:dyDescent="0.4">
      <c r="A1" s="583">
        <v>52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5"/>
    </row>
    <row r="2" spans="1:18" ht="44.4" customHeight="1" x14ac:dyDescent="0.45">
      <c r="A2" s="577" t="s">
        <v>902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1"/>
    </row>
    <row r="3" spans="1:18" ht="21.75" customHeight="1" x14ac:dyDescent="0.45">
      <c r="A3" s="580" t="s">
        <v>83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4"/>
    </row>
    <row r="4" spans="1:18" ht="21" customHeight="1" x14ac:dyDescent="0.3">
      <c r="A4" s="738" t="s">
        <v>0</v>
      </c>
      <c r="B4" s="678" t="s">
        <v>84</v>
      </c>
      <c r="C4" s="640" t="s">
        <v>456</v>
      </c>
      <c r="D4" s="640"/>
      <c r="E4" s="640"/>
      <c r="F4" s="640"/>
      <c r="G4" s="640" t="s">
        <v>454</v>
      </c>
      <c r="H4" s="640"/>
      <c r="I4" s="640"/>
      <c r="J4" s="640"/>
      <c r="K4" s="640" t="s">
        <v>455</v>
      </c>
      <c r="L4" s="640"/>
      <c r="M4" s="640"/>
      <c r="N4" s="640"/>
      <c r="O4" s="759" t="s">
        <v>457</v>
      </c>
      <c r="P4" s="759"/>
      <c r="Q4" s="759"/>
      <c r="R4" s="759"/>
    </row>
    <row r="5" spans="1:18" ht="33.75" customHeight="1" x14ac:dyDescent="0.3">
      <c r="A5" s="639"/>
      <c r="B5" s="640"/>
      <c r="C5" s="405" t="s">
        <v>451</v>
      </c>
      <c r="D5" s="70" t="s">
        <v>69</v>
      </c>
      <c r="E5" s="405" t="s">
        <v>452</v>
      </c>
      <c r="F5" s="70" t="s">
        <v>453</v>
      </c>
      <c r="G5" s="405" t="s">
        <v>451</v>
      </c>
      <c r="H5" s="70" t="s">
        <v>69</v>
      </c>
      <c r="I5" s="405" t="s">
        <v>452</v>
      </c>
      <c r="J5" s="70" t="s">
        <v>453</v>
      </c>
      <c r="K5" s="405" t="s">
        <v>451</v>
      </c>
      <c r="L5" s="70" t="s">
        <v>69</v>
      </c>
      <c r="M5" s="405" t="s">
        <v>452</v>
      </c>
      <c r="N5" s="70" t="s">
        <v>453</v>
      </c>
      <c r="O5" s="405" t="s">
        <v>451</v>
      </c>
      <c r="P5" s="70" t="s">
        <v>69</v>
      </c>
      <c r="Q5" s="405" t="s">
        <v>452</v>
      </c>
      <c r="R5" s="70" t="s">
        <v>453</v>
      </c>
    </row>
    <row r="6" spans="1:18" x14ac:dyDescent="0.3">
      <c r="A6" s="407">
        <v>1</v>
      </c>
      <c r="B6" s="411" t="s">
        <v>96</v>
      </c>
      <c r="C6" s="411">
        <v>0</v>
      </c>
      <c r="D6" s="459">
        <v>0</v>
      </c>
      <c r="E6" s="411">
        <v>0</v>
      </c>
      <c r="F6" s="459">
        <v>0</v>
      </c>
      <c r="G6" s="411">
        <v>4</v>
      </c>
      <c r="H6" s="459">
        <v>5.87</v>
      </c>
      <c r="I6" s="411">
        <v>1</v>
      </c>
      <c r="J6" s="459">
        <v>1.71</v>
      </c>
      <c r="K6" s="411">
        <v>2</v>
      </c>
      <c r="L6" s="459">
        <v>6.98</v>
      </c>
      <c r="M6" s="411">
        <v>0</v>
      </c>
      <c r="N6" s="459">
        <v>0</v>
      </c>
      <c r="O6" s="411">
        <f>C6+G6+K6</f>
        <v>6</v>
      </c>
      <c r="P6" s="459">
        <f>D6+H6+L6</f>
        <v>12.850000000000001</v>
      </c>
      <c r="Q6" s="411">
        <v>1</v>
      </c>
      <c r="R6" s="459">
        <v>1.71</v>
      </c>
    </row>
    <row r="7" spans="1:18" x14ac:dyDescent="0.3">
      <c r="A7" s="407">
        <v>2</v>
      </c>
      <c r="B7" s="411" t="s">
        <v>97</v>
      </c>
      <c r="C7" s="411">
        <v>176</v>
      </c>
      <c r="D7" s="459">
        <v>23.37</v>
      </c>
      <c r="E7" s="411">
        <v>6</v>
      </c>
      <c r="F7" s="459">
        <v>1.28</v>
      </c>
      <c r="G7" s="411">
        <v>19</v>
      </c>
      <c r="H7" s="459">
        <v>38.14</v>
      </c>
      <c r="I7" s="411">
        <v>9</v>
      </c>
      <c r="J7" s="459">
        <v>14.77</v>
      </c>
      <c r="K7" s="411">
        <v>9</v>
      </c>
      <c r="L7" s="459">
        <v>24.88</v>
      </c>
      <c r="M7" s="411">
        <v>1</v>
      </c>
      <c r="N7" s="459">
        <v>0.95</v>
      </c>
      <c r="O7" s="411">
        <f t="shared" ref="O7:O29" si="0">C7+G7+K7</f>
        <v>204</v>
      </c>
      <c r="P7" s="459">
        <f t="shared" ref="P7:P29" si="1">D7+H7+L7</f>
        <v>86.39</v>
      </c>
      <c r="Q7" s="411">
        <v>16</v>
      </c>
      <c r="R7" s="459">
        <v>17</v>
      </c>
    </row>
    <row r="8" spans="1:18" x14ac:dyDescent="0.3">
      <c r="A8" s="407">
        <v>3</v>
      </c>
      <c r="B8" s="411" t="s">
        <v>98</v>
      </c>
      <c r="C8" s="411">
        <v>4</v>
      </c>
      <c r="D8" s="459">
        <v>0.87</v>
      </c>
      <c r="E8" s="411">
        <v>0</v>
      </c>
      <c r="F8" s="459">
        <v>0</v>
      </c>
      <c r="G8" s="411">
        <v>6</v>
      </c>
      <c r="H8" s="459">
        <v>3.64</v>
      </c>
      <c r="I8" s="411">
        <v>1</v>
      </c>
      <c r="J8" s="459">
        <v>0</v>
      </c>
      <c r="K8" s="411">
        <v>3</v>
      </c>
      <c r="L8" s="459">
        <v>21.14</v>
      </c>
      <c r="M8" s="411">
        <v>0</v>
      </c>
      <c r="N8" s="459">
        <v>0</v>
      </c>
      <c r="O8" s="411">
        <f t="shared" si="0"/>
        <v>13</v>
      </c>
      <c r="P8" s="459">
        <f t="shared" si="1"/>
        <v>25.65</v>
      </c>
      <c r="Q8" s="411">
        <v>1</v>
      </c>
      <c r="R8" s="459">
        <v>0</v>
      </c>
    </row>
    <row r="9" spans="1:18" x14ac:dyDescent="0.3">
      <c r="A9" s="407">
        <v>4</v>
      </c>
      <c r="B9" s="411" t="s">
        <v>99</v>
      </c>
      <c r="C9" s="411">
        <v>114</v>
      </c>
      <c r="D9" s="459">
        <v>8.9499999999999993</v>
      </c>
      <c r="E9" s="411">
        <v>16</v>
      </c>
      <c r="F9" s="459">
        <v>1.88</v>
      </c>
      <c r="G9" s="411">
        <v>63</v>
      </c>
      <c r="H9" s="459">
        <v>128.83000000000001</v>
      </c>
      <c r="I9" s="411">
        <v>25</v>
      </c>
      <c r="J9" s="459">
        <v>52</v>
      </c>
      <c r="K9" s="411">
        <v>68</v>
      </c>
      <c r="L9" s="459">
        <v>326.2</v>
      </c>
      <c r="M9" s="411">
        <v>24</v>
      </c>
      <c r="N9" s="459">
        <v>108.83</v>
      </c>
      <c r="O9" s="411">
        <f t="shared" si="0"/>
        <v>245</v>
      </c>
      <c r="P9" s="459">
        <f t="shared" si="1"/>
        <v>463.98</v>
      </c>
      <c r="Q9" s="411">
        <v>65</v>
      </c>
      <c r="R9" s="459">
        <v>162.71</v>
      </c>
    </row>
    <row r="10" spans="1:18" x14ac:dyDescent="0.3">
      <c r="A10" s="407">
        <v>5</v>
      </c>
      <c r="B10" s="411" t="s">
        <v>100</v>
      </c>
      <c r="C10" s="411">
        <v>261</v>
      </c>
      <c r="D10" s="459">
        <v>72.16</v>
      </c>
      <c r="E10" s="411">
        <v>52</v>
      </c>
      <c r="F10" s="459">
        <v>11.52</v>
      </c>
      <c r="G10" s="411">
        <v>190</v>
      </c>
      <c r="H10" s="459">
        <v>319.14999999999998</v>
      </c>
      <c r="I10" s="411">
        <v>40</v>
      </c>
      <c r="J10" s="459">
        <v>58.83</v>
      </c>
      <c r="K10" s="411">
        <v>64</v>
      </c>
      <c r="L10" s="459">
        <v>364.92</v>
      </c>
      <c r="M10" s="411">
        <v>7</v>
      </c>
      <c r="N10" s="459">
        <v>24.24</v>
      </c>
      <c r="O10" s="411">
        <f t="shared" si="0"/>
        <v>515</v>
      </c>
      <c r="P10" s="459">
        <f t="shared" si="1"/>
        <v>756.23</v>
      </c>
      <c r="Q10" s="411">
        <v>99</v>
      </c>
      <c r="R10" s="459">
        <v>94.59</v>
      </c>
    </row>
    <row r="11" spans="1:18" x14ac:dyDescent="0.3">
      <c r="A11" s="407">
        <v>6</v>
      </c>
      <c r="B11" s="411" t="s">
        <v>101</v>
      </c>
      <c r="C11" s="411">
        <v>7.4</v>
      </c>
      <c r="D11" s="459">
        <v>0.97360000000000002</v>
      </c>
      <c r="E11" s="411">
        <v>0.4</v>
      </c>
      <c r="F11" s="459">
        <v>0.10679999999999999</v>
      </c>
      <c r="G11" s="411">
        <v>8.24</v>
      </c>
      <c r="H11" s="459">
        <v>17.641199999999998</v>
      </c>
      <c r="I11" s="411">
        <v>2.72</v>
      </c>
      <c r="J11" s="459">
        <v>5.7944000000000004</v>
      </c>
      <c r="K11" s="411">
        <v>4.8</v>
      </c>
      <c r="L11" s="459">
        <v>27.062800000000003</v>
      </c>
      <c r="M11" s="411">
        <v>0.68</v>
      </c>
      <c r="N11" s="459">
        <v>3.5716000000000001</v>
      </c>
      <c r="O11" s="411">
        <f t="shared" si="0"/>
        <v>20.440000000000001</v>
      </c>
      <c r="P11" s="459">
        <f t="shared" si="1"/>
        <v>45.677599999999998</v>
      </c>
      <c r="Q11" s="411">
        <v>3.8</v>
      </c>
      <c r="R11" s="459">
        <v>9.4727999999999994</v>
      </c>
    </row>
    <row r="12" spans="1:18" x14ac:dyDescent="0.3">
      <c r="A12" s="407">
        <v>7</v>
      </c>
      <c r="B12" s="411" t="s">
        <v>102</v>
      </c>
      <c r="C12" s="411">
        <v>96</v>
      </c>
      <c r="D12" s="459">
        <v>8.86</v>
      </c>
      <c r="E12" s="411">
        <v>0</v>
      </c>
      <c r="F12" s="459">
        <v>0</v>
      </c>
      <c r="G12" s="411">
        <v>53</v>
      </c>
      <c r="H12" s="459">
        <v>153.19</v>
      </c>
      <c r="I12" s="411">
        <v>44</v>
      </c>
      <c r="J12" s="459">
        <v>123.55</v>
      </c>
      <c r="K12" s="411">
        <v>27</v>
      </c>
      <c r="L12" s="459">
        <v>167.84</v>
      </c>
      <c r="M12" s="411">
        <v>6</v>
      </c>
      <c r="N12" s="459">
        <v>37.46</v>
      </c>
      <c r="O12" s="411">
        <f t="shared" si="0"/>
        <v>176</v>
      </c>
      <c r="P12" s="459">
        <f t="shared" si="1"/>
        <v>329.89</v>
      </c>
      <c r="Q12" s="411">
        <v>50</v>
      </c>
      <c r="R12" s="459">
        <v>161.01</v>
      </c>
    </row>
    <row r="13" spans="1:18" x14ac:dyDescent="0.3">
      <c r="A13" s="407">
        <v>8</v>
      </c>
      <c r="B13" s="411" t="s">
        <v>103</v>
      </c>
      <c r="C13" s="411">
        <v>3</v>
      </c>
      <c r="D13" s="459">
        <v>1.1499999999999999</v>
      </c>
      <c r="E13" s="411">
        <v>3</v>
      </c>
      <c r="F13" s="459">
        <v>1.1499999999999999</v>
      </c>
      <c r="G13" s="411">
        <v>47</v>
      </c>
      <c r="H13" s="459">
        <v>130.11000000000001</v>
      </c>
      <c r="I13" s="411">
        <v>36</v>
      </c>
      <c r="J13" s="459">
        <v>96.55</v>
      </c>
      <c r="K13" s="411">
        <v>16</v>
      </c>
      <c r="L13" s="459">
        <v>105.11</v>
      </c>
      <c r="M13" s="411">
        <v>6</v>
      </c>
      <c r="N13" s="459">
        <v>40.11</v>
      </c>
      <c r="O13" s="411">
        <f t="shared" si="0"/>
        <v>66</v>
      </c>
      <c r="P13" s="459">
        <f t="shared" si="1"/>
        <v>236.37</v>
      </c>
      <c r="Q13" s="411">
        <v>45</v>
      </c>
      <c r="R13" s="459">
        <v>137.81</v>
      </c>
    </row>
    <row r="14" spans="1:18" x14ac:dyDescent="0.3">
      <c r="A14" s="407">
        <v>9</v>
      </c>
      <c r="B14" s="411" t="s">
        <v>104</v>
      </c>
      <c r="C14" s="411">
        <v>134</v>
      </c>
      <c r="D14" s="459">
        <v>12.89</v>
      </c>
      <c r="E14" s="411">
        <v>26</v>
      </c>
      <c r="F14" s="459">
        <v>3.78</v>
      </c>
      <c r="G14" s="411">
        <v>119</v>
      </c>
      <c r="H14" s="459">
        <v>230.61</v>
      </c>
      <c r="I14" s="411">
        <v>27</v>
      </c>
      <c r="J14" s="459">
        <v>46.68</v>
      </c>
      <c r="K14" s="411">
        <v>49</v>
      </c>
      <c r="L14" s="459">
        <v>353.3</v>
      </c>
      <c r="M14" s="411">
        <v>3</v>
      </c>
      <c r="N14" s="459">
        <v>12.91</v>
      </c>
      <c r="O14" s="411">
        <f t="shared" si="0"/>
        <v>302</v>
      </c>
      <c r="P14" s="459">
        <f t="shared" si="1"/>
        <v>596.79999999999995</v>
      </c>
      <c r="Q14" s="411">
        <v>56</v>
      </c>
      <c r="R14" s="459">
        <v>63.37</v>
      </c>
    </row>
    <row r="15" spans="1:18" x14ac:dyDescent="0.3">
      <c r="A15" s="407">
        <v>10</v>
      </c>
      <c r="B15" s="411" t="s">
        <v>105</v>
      </c>
      <c r="C15" s="411">
        <v>33</v>
      </c>
      <c r="D15" s="459">
        <v>3.59</v>
      </c>
      <c r="E15" s="411">
        <v>19</v>
      </c>
      <c r="F15" s="459">
        <v>2.34</v>
      </c>
      <c r="G15" s="411">
        <v>11</v>
      </c>
      <c r="H15" s="459">
        <v>29.53</v>
      </c>
      <c r="I15" s="411">
        <v>6</v>
      </c>
      <c r="J15" s="459">
        <v>16.05</v>
      </c>
      <c r="K15" s="411">
        <v>10</v>
      </c>
      <c r="L15" s="459">
        <v>62.99</v>
      </c>
      <c r="M15" s="411">
        <v>3</v>
      </c>
      <c r="N15" s="459">
        <v>22.04</v>
      </c>
      <c r="O15" s="411">
        <f t="shared" si="0"/>
        <v>54</v>
      </c>
      <c r="P15" s="459">
        <f t="shared" si="1"/>
        <v>96.110000000000014</v>
      </c>
      <c r="Q15" s="411">
        <v>28</v>
      </c>
      <c r="R15" s="459">
        <v>40.43</v>
      </c>
    </row>
    <row r="16" spans="1:18" x14ac:dyDescent="0.3">
      <c r="A16" s="407">
        <v>11</v>
      </c>
      <c r="B16" s="408" t="s">
        <v>106</v>
      </c>
      <c r="C16" s="408">
        <v>53</v>
      </c>
      <c r="D16" s="446">
        <v>5.13</v>
      </c>
      <c r="E16" s="408">
        <v>1</v>
      </c>
      <c r="F16" s="446">
        <v>0.18</v>
      </c>
      <c r="G16" s="408">
        <v>15</v>
      </c>
      <c r="H16" s="446">
        <v>25.76</v>
      </c>
      <c r="I16" s="408">
        <v>0</v>
      </c>
      <c r="J16" s="446">
        <v>0</v>
      </c>
      <c r="K16" s="408">
        <v>4</v>
      </c>
      <c r="L16" s="446">
        <v>18.07</v>
      </c>
      <c r="M16" s="408">
        <v>1</v>
      </c>
      <c r="N16" s="446">
        <v>6.46</v>
      </c>
      <c r="O16" s="408">
        <f t="shared" si="0"/>
        <v>72</v>
      </c>
      <c r="P16" s="446">
        <f t="shared" si="1"/>
        <v>48.96</v>
      </c>
      <c r="Q16" s="408">
        <v>2</v>
      </c>
      <c r="R16" s="446">
        <v>6.64</v>
      </c>
    </row>
    <row r="17" spans="1:18" x14ac:dyDescent="0.3">
      <c r="A17" s="407">
        <v>12</v>
      </c>
      <c r="B17" s="5" t="s">
        <v>107</v>
      </c>
      <c r="C17" s="5">
        <v>177.6</v>
      </c>
      <c r="D17" s="44">
        <v>23.366399999999999</v>
      </c>
      <c r="E17" s="5">
        <v>9.6</v>
      </c>
      <c r="F17" s="44">
        <v>2.5632000000000001</v>
      </c>
      <c r="G17" s="5">
        <v>197.76</v>
      </c>
      <c r="H17" s="44">
        <v>423.38879999999995</v>
      </c>
      <c r="I17" s="5">
        <v>65.28</v>
      </c>
      <c r="J17" s="44">
        <v>139.06560000000002</v>
      </c>
      <c r="K17" s="5">
        <v>115.2</v>
      </c>
      <c r="L17" s="44">
        <v>649.50720000000001</v>
      </c>
      <c r="M17" s="5">
        <v>16.32</v>
      </c>
      <c r="N17" s="44">
        <v>85.718400000000003</v>
      </c>
      <c r="O17" s="5">
        <f t="shared" si="0"/>
        <v>490.56</v>
      </c>
      <c r="P17" s="44">
        <f t="shared" si="1"/>
        <v>1096.2624000000001</v>
      </c>
      <c r="Q17" s="5">
        <v>91.2</v>
      </c>
      <c r="R17" s="44">
        <v>227.34719999999999</v>
      </c>
    </row>
    <row r="18" spans="1:18" x14ac:dyDescent="0.3">
      <c r="A18" s="407">
        <v>13</v>
      </c>
      <c r="B18" s="5" t="s">
        <v>108</v>
      </c>
      <c r="C18" s="5">
        <v>103</v>
      </c>
      <c r="D18" s="44">
        <v>86.54</v>
      </c>
      <c r="E18" s="5">
        <v>11</v>
      </c>
      <c r="F18" s="44">
        <v>1.55</v>
      </c>
      <c r="G18" s="5">
        <v>84</v>
      </c>
      <c r="H18" s="44">
        <v>94.65</v>
      </c>
      <c r="I18" s="5">
        <v>26</v>
      </c>
      <c r="J18" s="44">
        <v>15.16</v>
      </c>
      <c r="K18" s="5">
        <v>25</v>
      </c>
      <c r="L18" s="44">
        <v>114.18</v>
      </c>
      <c r="M18" s="5">
        <v>1</v>
      </c>
      <c r="N18" s="44">
        <v>0</v>
      </c>
      <c r="O18" s="5">
        <f t="shared" si="0"/>
        <v>212</v>
      </c>
      <c r="P18" s="44">
        <f t="shared" si="1"/>
        <v>295.37</v>
      </c>
      <c r="Q18" s="5">
        <v>38</v>
      </c>
      <c r="R18" s="44">
        <v>16.71</v>
      </c>
    </row>
    <row r="19" spans="1:18" x14ac:dyDescent="0.3">
      <c r="A19" s="407">
        <v>14</v>
      </c>
      <c r="B19" s="5" t="s">
        <v>109</v>
      </c>
      <c r="C19" s="5">
        <v>4</v>
      </c>
      <c r="D19" s="44">
        <v>0.91</v>
      </c>
      <c r="E19" s="5">
        <v>0</v>
      </c>
      <c r="F19" s="44">
        <v>0</v>
      </c>
      <c r="G19" s="5">
        <v>16</v>
      </c>
      <c r="H19" s="44">
        <v>21.17</v>
      </c>
      <c r="I19" s="5">
        <v>6</v>
      </c>
      <c r="J19" s="44">
        <v>3.24</v>
      </c>
      <c r="K19" s="5">
        <v>5</v>
      </c>
      <c r="L19" s="44">
        <v>21</v>
      </c>
      <c r="M19" s="5">
        <v>2</v>
      </c>
      <c r="N19" s="44">
        <v>3.91</v>
      </c>
      <c r="O19" s="5">
        <f t="shared" si="0"/>
        <v>25</v>
      </c>
      <c r="P19" s="44">
        <f t="shared" si="1"/>
        <v>43.08</v>
      </c>
      <c r="Q19" s="5">
        <v>8</v>
      </c>
      <c r="R19" s="44">
        <v>7.15</v>
      </c>
    </row>
    <row r="20" spans="1:18" x14ac:dyDescent="0.3">
      <c r="A20" s="407">
        <v>15</v>
      </c>
      <c r="B20" s="5" t="s">
        <v>110</v>
      </c>
      <c r="C20" s="5">
        <v>1233</v>
      </c>
      <c r="D20" s="5">
        <v>626.77999999999986</v>
      </c>
      <c r="E20" s="5">
        <v>301</v>
      </c>
      <c r="F20" s="5">
        <v>77.77</v>
      </c>
      <c r="G20" s="5">
        <v>1037</v>
      </c>
      <c r="H20" s="5">
        <v>1777.0800000000002</v>
      </c>
      <c r="I20" s="5">
        <v>213</v>
      </c>
      <c r="J20" s="5">
        <v>399.12</v>
      </c>
      <c r="K20" s="5">
        <v>532</v>
      </c>
      <c r="L20" s="5">
        <v>2575.3400000000011</v>
      </c>
      <c r="M20" s="5">
        <v>66</v>
      </c>
      <c r="N20" s="5">
        <v>432.89</v>
      </c>
      <c r="O20" s="5">
        <f t="shared" si="0"/>
        <v>2802</v>
      </c>
      <c r="P20" s="44">
        <f t="shared" si="1"/>
        <v>4979.2000000000007</v>
      </c>
      <c r="Q20" s="5">
        <v>580</v>
      </c>
      <c r="R20" s="44">
        <v>909.78</v>
      </c>
    </row>
    <row r="21" spans="1:18" x14ac:dyDescent="0.3">
      <c r="A21" s="407">
        <v>16</v>
      </c>
      <c r="B21" s="5" t="s">
        <v>111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  <c r="O21" s="5">
        <f t="shared" si="0"/>
        <v>0</v>
      </c>
      <c r="P21" s="44">
        <f t="shared" si="1"/>
        <v>0</v>
      </c>
      <c r="Q21" s="5">
        <v>0</v>
      </c>
      <c r="R21" s="44">
        <v>0</v>
      </c>
    </row>
    <row r="22" spans="1:18" x14ac:dyDescent="0.3">
      <c r="A22" s="407">
        <v>17</v>
      </c>
      <c r="B22" s="5" t="s">
        <v>112</v>
      </c>
      <c r="C22" s="5">
        <v>1</v>
      </c>
      <c r="D22" s="44">
        <v>0.03</v>
      </c>
      <c r="E22" s="5">
        <v>0</v>
      </c>
      <c r="F22" s="44">
        <v>0</v>
      </c>
      <c r="G22" s="5">
        <v>13</v>
      </c>
      <c r="H22" s="44">
        <v>28.15</v>
      </c>
      <c r="I22" s="5">
        <v>7</v>
      </c>
      <c r="J22" s="44">
        <v>6.8</v>
      </c>
      <c r="K22" s="5">
        <v>5</v>
      </c>
      <c r="L22" s="44">
        <v>25.16</v>
      </c>
      <c r="M22" s="5">
        <v>1</v>
      </c>
      <c r="N22" s="44">
        <v>5.66</v>
      </c>
      <c r="O22" s="5">
        <f t="shared" si="0"/>
        <v>19</v>
      </c>
      <c r="P22" s="44">
        <f t="shared" si="1"/>
        <v>53.34</v>
      </c>
      <c r="Q22" s="5">
        <v>8</v>
      </c>
      <c r="R22" s="44">
        <v>12.46</v>
      </c>
    </row>
    <row r="23" spans="1:18" x14ac:dyDescent="0.3">
      <c r="A23" s="407">
        <v>18</v>
      </c>
      <c r="B23" s="5" t="s">
        <v>113</v>
      </c>
      <c r="C23" s="5">
        <v>60</v>
      </c>
      <c r="D23" s="44">
        <v>11.58</v>
      </c>
      <c r="E23" s="5">
        <v>1</v>
      </c>
      <c r="F23" s="44">
        <v>0.19</v>
      </c>
      <c r="G23" s="5">
        <v>172</v>
      </c>
      <c r="H23" s="44">
        <v>317.81</v>
      </c>
      <c r="I23" s="5">
        <v>21</v>
      </c>
      <c r="J23" s="44">
        <v>40.49</v>
      </c>
      <c r="K23" s="5">
        <v>114</v>
      </c>
      <c r="L23" s="44">
        <v>630.41</v>
      </c>
      <c r="M23" s="5">
        <v>11</v>
      </c>
      <c r="N23" s="44">
        <v>80.77</v>
      </c>
      <c r="O23" s="5">
        <f t="shared" si="0"/>
        <v>346</v>
      </c>
      <c r="P23" s="44">
        <f t="shared" si="1"/>
        <v>959.8</v>
      </c>
      <c r="Q23" s="5">
        <v>33</v>
      </c>
      <c r="R23" s="44">
        <v>121.45</v>
      </c>
    </row>
    <row r="24" spans="1:18" x14ac:dyDescent="0.3">
      <c r="A24" s="407">
        <v>19</v>
      </c>
      <c r="B24" s="5" t="s">
        <v>114</v>
      </c>
      <c r="C24" s="5">
        <v>62</v>
      </c>
      <c r="D24" s="44">
        <v>4.9400000000000004</v>
      </c>
      <c r="E24" s="5">
        <v>2</v>
      </c>
      <c r="F24" s="44">
        <v>0.18</v>
      </c>
      <c r="G24" s="5">
        <v>39</v>
      </c>
      <c r="H24" s="44">
        <v>41.73</v>
      </c>
      <c r="I24" s="5">
        <v>17</v>
      </c>
      <c r="J24" s="44">
        <v>15.62</v>
      </c>
      <c r="K24" s="5">
        <v>12</v>
      </c>
      <c r="L24" s="44">
        <v>47.28</v>
      </c>
      <c r="M24" s="5">
        <v>3</v>
      </c>
      <c r="N24" s="44">
        <v>15.03</v>
      </c>
      <c r="O24" s="5">
        <f t="shared" si="0"/>
        <v>113</v>
      </c>
      <c r="P24" s="44">
        <f t="shared" si="1"/>
        <v>93.949999999999989</v>
      </c>
      <c r="Q24" s="5">
        <v>22</v>
      </c>
      <c r="R24" s="44">
        <v>30.83</v>
      </c>
    </row>
    <row r="25" spans="1:18" x14ac:dyDescent="0.3">
      <c r="A25" s="407">
        <v>20</v>
      </c>
      <c r="B25" s="5" t="s">
        <v>115</v>
      </c>
      <c r="C25" s="5">
        <v>22</v>
      </c>
      <c r="D25" s="44">
        <v>3.51</v>
      </c>
      <c r="E25" s="5">
        <v>3</v>
      </c>
      <c r="F25" s="44">
        <v>2.06</v>
      </c>
      <c r="G25" s="5">
        <v>26</v>
      </c>
      <c r="H25" s="44">
        <v>32.229999999999997</v>
      </c>
      <c r="I25" s="5">
        <v>17</v>
      </c>
      <c r="J25" s="44">
        <v>9</v>
      </c>
      <c r="K25" s="5">
        <v>7</v>
      </c>
      <c r="L25" s="44">
        <v>28.44</v>
      </c>
      <c r="M25" s="5">
        <v>1</v>
      </c>
      <c r="N25" s="44">
        <v>5.38</v>
      </c>
      <c r="O25" s="5">
        <f t="shared" si="0"/>
        <v>55</v>
      </c>
      <c r="P25" s="44">
        <f t="shared" si="1"/>
        <v>64.179999999999993</v>
      </c>
      <c r="Q25" s="5">
        <v>21</v>
      </c>
      <c r="R25" s="44">
        <v>16.440000000000001</v>
      </c>
    </row>
    <row r="26" spans="1:18" x14ac:dyDescent="0.3">
      <c r="A26" s="407">
        <v>21</v>
      </c>
      <c r="B26" s="5" t="s">
        <v>116</v>
      </c>
      <c r="C26" s="5">
        <v>55</v>
      </c>
      <c r="D26" s="44">
        <v>6.82</v>
      </c>
      <c r="E26" s="5">
        <v>7</v>
      </c>
      <c r="F26" s="44">
        <v>1.6</v>
      </c>
      <c r="G26" s="5">
        <v>206</v>
      </c>
      <c r="H26" s="44">
        <v>412.04</v>
      </c>
      <c r="I26" s="5">
        <v>105</v>
      </c>
      <c r="J26" s="44">
        <v>188.81</v>
      </c>
      <c r="K26" s="5">
        <v>47</v>
      </c>
      <c r="L26" s="44">
        <v>251.6</v>
      </c>
      <c r="M26" s="5">
        <v>10</v>
      </c>
      <c r="N26" s="44">
        <v>49.67</v>
      </c>
      <c r="O26" s="5">
        <f t="shared" si="0"/>
        <v>308</v>
      </c>
      <c r="P26" s="44">
        <f t="shared" si="1"/>
        <v>670.46</v>
      </c>
      <c r="Q26" s="5">
        <v>122</v>
      </c>
      <c r="R26" s="44">
        <v>240.08</v>
      </c>
    </row>
    <row r="27" spans="1:18" x14ac:dyDescent="0.3">
      <c r="A27" s="407">
        <v>22</v>
      </c>
      <c r="B27" s="5" t="s">
        <v>117</v>
      </c>
      <c r="C27" s="5">
        <v>118</v>
      </c>
      <c r="D27" s="44">
        <v>17.760000000000002</v>
      </c>
      <c r="E27" s="5">
        <v>4</v>
      </c>
      <c r="F27" s="44">
        <v>0.14000000000000001</v>
      </c>
      <c r="G27" s="5">
        <v>328</v>
      </c>
      <c r="H27" s="44">
        <v>687.44</v>
      </c>
      <c r="I27" s="5">
        <v>46</v>
      </c>
      <c r="J27" s="44">
        <v>53.91</v>
      </c>
      <c r="K27" s="5">
        <v>163</v>
      </c>
      <c r="L27" s="44">
        <v>971.94</v>
      </c>
      <c r="M27" s="5">
        <v>5</v>
      </c>
      <c r="N27" s="44">
        <v>19.600000000000001</v>
      </c>
      <c r="O27" s="5">
        <f t="shared" si="0"/>
        <v>609</v>
      </c>
      <c r="P27" s="44">
        <f t="shared" si="1"/>
        <v>1677.14</v>
      </c>
      <c r="Q27" s="5">
        <v>55</v>
      </c>
      <c r="R27" s="44">
        <v>73.650000000000006</v>
      </c>
    </row>
    <row r="28" spans="1:18" x14ac:dyDescent="0.3">
      <c r="A28" s="407">
        <v>23</v>
      </c>
      <c r="B28" s="5" t="s">
        <v>118</v>
      </c>
      <c r="C28" s="5">
        <v>468</v>
      </c>
      <c r="D28" s="44">
        <v>81.38</v>
      </c>
      <c r="E28" s="5">
        <v>116</v>
      </c>
      <c r="F28" s="44">
        <v>29.37</v>
      </c>
      <c r="G28" s="5">
        <v>190</v>
      </c>
      <c r="H28" s="44">
        <v>390.88</v>
      </c>
      <c r="I28" s="5">
        <v>91</v>
      </c>
      <c r="J28" s="44">
        <v>182.15</v>
      </c>
      <c r="K28" s="5">
        <v>87</v>
      </c>
      <c r="L28" s="44">
        <v>416.29</v>
      </c>
      <c r="M28" s="5">
        <v>2014</v>
      </c>
      <c r="N28" s="44">
        <v>68.849999999999994</v>
      </c>
      <c r="O28" s="5">
        <f t="shared" si="0"/>
        <v>745</v>
      </c>
      <c r="P28" s="44">
        <f t="shared" si="1"/>
        <v>888.55</v>
      </c>
      <c r="Q28" s="5">
        <v>2221</v>
      </c>
      <c r="R28" s="44">
        <v>280.37</v>
      </c>
    </row>
    <row r="29" spans="1:18" x14ac:dyDescent="0.3">
      <c r="A29" s="6" t="s">
        <v>28</v>
      </c>
      <c r="B29" s="6" t="s">
        <v>16</v>
      </c>
      <c r="C29" s="6">
        <f>SUM(C6:C28)</f>
        <v>3185</v>
      </c>
      <c r="D29" s="45">
        <f t="shared" ref="D29:R29" si="2">SUM(D6:D28)</f>
        <v>1001.56</v>
      </c>
      <c r="E29" s="6">
        <f t="shared" si="2"/>
        <v>578</v>
      </c>
      <c r="F29" s="45">
        <f t="shared" si="2"/>
        <v>137.66</v>
      </c>
      <c r="G29" s="6">
        <f t="shared" si="2"/>
        <v>2844</v>
      </c>
      <c r="H29" s="45">
        <f t="shared" si="2"/>
        <v>5309.04</v>
      </c>
      <c r="I29" s="6">
        <f t="shared" si="2"/>
        <v>806</v>
      </c>
      <c r="J29" s="45">
        <f t="shared" si="2"/>
        <v>1469.3</v>
      </c>
      <c r="K29" s="6">
        <f t="shared" si="2"/>
        <v>1369</v>
      </c>
      <c r="L29" s="45">
        <f t="shared" si="2"/>
        <v>7209.64</v>
      </c>
      <c r="M29" s="6">
        <f t="shared" si="2"/>
        <v>2182</v>
      </c>
      <c r="N29" s="45">
        <f t="shared" si="2"/>
        <v>1024.0499999999997</v>
      </c>
      <c r="O29" s="6">
        <f t="shared" si="0"/>
        <v>7398</v>
      </c>
      <c r="P29" s="45">
        <f t="shared" si="1"/>
        <v>13520.240000000002</v>
      </c>
      <c r="Q29" s="6">
        <f t="shared" si="2"/>
        <v>3566</v>
      </c>
      <c r="R29" s="45">
        <f t="shared" si="2"/>
        <v>2631.01</v>
      </c>
    </row>
  </sheetData>
  <mergeCells count="9">
    <mergeCell ref="A1:R1"/>
    <mergeCell ref="A2:R2"/>
    <mergeCell ref="A3:R3"/>
    <mergeCell ref="C4:F4"/>
    <mergeCell ref="G4:J4"/>
    <mergeCell ref="K4:N4"/>
    <mergeCell ref="O4:R4"/>
    <mergeCell ref="B4:B5"/>
    <mergeCell ref="A4:A5"/>
  </mergeCells>
  <printOptions gridLines="1"/>
  <pageMargins left="0.63" right="0.25" top="0.75" bottom="0.75" header="0.3" footer="0.3"/>
  <pageSetup paperSize="9" scale="9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50"/>
  </sheetPr>
  <dimension ref="A1:J30"/>
  <sheetViews>
    <sheetView workbookViewId="0">
      <selection sqref="A1:J1"/>
    </sheetView>
  </sheetViews>
  <sheetFormatPr defaultRowHeight="14.4" x14ac:dyDescent="0.3"/>
  <cols>
    <col min="1" max="1" width="7.6640625" customWidth="1"/>
    <col min="2" max="2" width="8.6640625" customWidth="1"/>
    <col min="3" max="3" width="5.88671875" customWidth="1"/>
    <col min="4" max="4" width="8.6640625" style="46" customWidth="1"/>
    <col min="5" max="5" width="7.6640625" customWidth="1"/>
    <col min="6" max="6" width="9.44140625" style="46" customWidth="1"/>
    <col min="7" max="7" width="7.33203125" customWidth="1"/>
    <col min="8" max="8" width="9.109375" style="46"/>
    <col min="9" max="9" width="10.6640625" customWidth="1"/>
    <col min="10" max="10" width="11.109375" style="46" customWidth="1"/>
  </cols>
  <sheetData>
    <row r="1" spans="1:10" ht="21" x14ac:dyDescent="0.4">
      <c r="A1" s="583">
        <v>53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75" customHeight="1" x14ac:dyDescent="0.45">
      <c r="A2" s="577" t="s">
        <v>900</v>
      </c>
      <c r="B2" s="609"/>
      <c r="C2" s="609"/>
      <c r="D2" s="609"/>
      <c r="E2" s="609"/>
      <c r="F2" s="609"/>
      <c r="G2" s="609"/>
      <c r="H2" s="609"/>
      <c r="I2" s="609"/>
      <c r="J2" s="611"/>
    </row>
    <row r="3" spans="1:10" ht="21.75" customHeight="1" x14ac:dyDescent="0.45">
      <c r="A3" s="577" t="s">
        <v>33</v>
      </c>
      <c r="B3" s="609"/>
      <c r="C3" s="609"/>
      <c r="D3" s="609"/>
      <c r="E3" s="609"/>
      <c r="F3" s="609"/>
      <c r="G3" s="609"/>
      <c r="H3" s="609"/>
      <c r="I3" s="609"/>
      <c r="J3" s="611"/>
    </row>
    <row r="4" spans="1:10" ht="28.8" x14ac:dyDescent="0.3">
      <c r="A4" s="215" t="s">
        <v>0</v>
      </c>
      <c r="B4" s="1" t="s">
        <v>1</v>
      </c>
      <c r="C4" s="1" t="s">
        <v>445</v>
      </c>
      <c r="D4" s="43" t="s">
        <v>446</v>
      </c>
      <c r="E4" s="1" t="s">
        <v>447</v>
      </c>
      <c r="F4" s="43" t="s">
        <v>37</v>
      </c>
      <c r="G4" s="1" t="s">
        <v>448</v>
      </c>
      <c r="H4" s="77" t="s">
        <v>38</v>
      </c>
      <c r="I4" s="14" t="s">
        <v>449</v>
      </c>
      <c r="J4" s="71" t="s">
        <v>450</v>
      </c>
    </row>
    <row r="5" spans="1:10" x14ac:dyDescent="0.3">
      <c r="A5" s="216">
        <v>1</v>
      </c>
      <c r="B5" s="2" t="s">
        <v>3</v>
      </c>
      <c r="C5" s="2">
        <v>1</v>
      </c>
      <c r="D5" s="53">
        <v>0.5</v>
      </c>
      <c r="E5" s="2">
        <v>1</v>
      </c>
      <c r="F5" s="53">
        <v>4.5</v>
      </c>
      <c r="G5" s="2">
        <v>2</v>
      </c>
      <c r="H5" s="55">
        <v>20</v>
      </c>
      <c r="I5" s="12">
        <f>C5+E5+G5</f>
        <v>4</v>
      </c>
      <c r="J5" s="57">
        <f>D5+F5+H5</f>
        <v>25</v>
      </c>
    </row>
    <row r="6" spans="1:10" x14ac:dyDescent="0.3">
      <c r="A6" s="216">
        <v>2</v>
      </c>
      <c r="B6" s="2" t="s">
        <v>4</v>
      </c>
      <c r="C6" s="2">
        <v>25</v>
      </c>
      <c r="D6" s="53">
        <v>5</v>
      </c>
      <c r="E6" s="2">
        <v>15</v>
      </c>
      <c r="F6" s="53">
        <v>10</v>
      </c>
      <c r="G6" s="2">
        <v>0</v>
      </c>
      <c r="H6" s="55">
        <v>0</v>
      </c>
      <c r="I6" s="12">
        <f t="shared" ref="I6:I30" si="0">C6+E6+G6</f>
        <v>40</v>
      </c>
      <c r="J6" s="57">
        <f t="shared" ref="J6:J30" si="1">D6+F6+H6</f>
        <v>15</v>
      </c>
    </row>
    <row r="7" spans="1:10" s="47" customFormat="1" x14ac:dyDescent="0.3">
      <c r="A7" s="230">
        <v>3</v>
      </c>
      <c r="B7" s="94" t="s">
        <v>5</v>
      </c>
      <c r="C7" s="94">
        <v>22</v>
      </c>
      <c r="D7" s="96">
        <v>7.09</v>
      </c>
      <c r="E7" s="94">
        <v>35</v>
      </c>
      <c r="F7" s="96">
        <v>98.76</v>
      </c>
      <c r="G7" s="94">
        <v>9</v>
      </c>
      <c r="H7" s="97">
        <v>73.790000000000006</v>
      </c>
      <c r="I7" s="95">
        <f t="shared" si="0"/>
        <v>66</v>
      </c>
      <c r="J7" s="98">
        <f t="shared" si="1"/>
        <v>179.64000000000001</v>
      </c>
    </row>
    <row r="8" spans="1:10" x14ac:dyDescent="0.3">
      <c r="A8" s="216">
        <v>4</v>
      </c>
      <c r="B8" s="2" t="s">
        <v>6</v>
      </c>
      <c r="C8" s="2">
        <v>65</v>
      </c>
      <c r="D8" s="53">
        <v>15.44</v>
      </c>
      <c r="E8" s="2">
        <v>109</v>
      </c>
      <c r="F8" s="53">
        <v>339.18</v>
      </c>
      <c r="G8" s="2">
        <v>71</v>
      </c>
      <c r="H8" s="55">
        <v>581.85</v>
      </c>
      <c r="I8" s="12">
        <f t="shared" si="0"/>
        <v>245</v>
      </c>
      <c r="J8" s="57">
        <f t="shared" si="1"/>
        <v>936.47</v>
      </c>
    </row>
    <row r="9" spans="1:10" x14ac:dyDescent="0.3">
      <c r="A9" s="216">
        <v>5</v>
      </c>
      <c r="B9" s="2" t="s">
        <v>7</v>
      </c>
      <c r="C9" s="2">
        <v>210</v>
      </c>
      <c r="D9" s="53">
        <v>39.299999999999997</v>
      </c>
      <c r="E9" s="2">
        <v>243</v>
      </c>
      <c r="F9" s="53">
        <v>385</v>
      </c>
      <c r="G9" s="2">
        <v>75</v>
      </c>
      <c r="H9" s="55">
        <v>480.13</v>
      </c>
      <c r="I9" s="12">
        <f t="shared" si="0"/>
        <v>528</v>
      </c>
      <c r="J9" s="57">
        <f t="shared" si="1"/>
        <v>904.43000000000006</v>
      </c>
    </row>
    <row r="10" spans="1:10" x14ac:dyDescent="0.3">
      <c r="A10" s="216">
        <v>6</v>
      </c>
      <c r="B10" s="2" t="s">
        <v>8</v>
      </c>
      <c r="C10" s="2">
        <v>51</v>
      </c>
      <c r="D10" s="53">
        <v>15.25</v>
      </c>
      <c r="E10" s="2">
        <v>55</v>
      </c>
      <c r="F10" s="53">
        <v>91.9</v>
      </c>
      <c r="G10" s="2">
        <v>11</v>
      </c>
      <c r="H10" s="55">
        <v>81.650000000000006</v>
      </c>
      <c r="I10" s="12">
        <f t="shared" si="0"/>
        <v>117</v>
      </c>
      <c r="J10" s="57">
        <f t="shared" si="1"/>
        <v>188.8</v>
      </c>
    </row>
    <row r="11" spans="1:10" x14ac:dyDescent="0.3">
      <c r="A11" s="216">
        <v>7</v>
      </c>
      <c r="B11" s="2" t="s">
        <v>9</v>
      </c>
      <c r="C11" s="2">
        <v>0</v>
      </c>
      <c r="D11" s="53">
        <v>0</v>
      </c>
      <c r="E11" s="2">
        <v>3</v>
      </c>
      <c r="F11" s="53">
        <v>8.9</v>
      </c>
      <c r="G11" s="2">
        <v>7</v>
      </c>
      <c r="H11" s="55">
        <v>67</v>
      </c>
      <c r="I11" s="12">
        <f t="shared" si="0"/>
        <v>10</v>
      </c>
      <c r="J11" s="57">
        <f t="shared" si="1"/>
        <v>75.900000000000006</v>
      </c>
    </row>
    <row r="12" spans="1:10" x14ac:dyDescent="0.3">
      <c r="A12" s="216">
        <v>8</v>
      </c>
      <c r="B12" s="2" t="s">
        <v>10</v>
      </c>
      <c r="C12" s="2">
        <v>26</v>
      </c>
      <c r="D12" s="53">
        <v>14.2</v>
      </c>
      <c r="E12" s="2">
        <v>24</v>
      </c>
      <c r="F12" s="53">
        <v>41.2</v>
      </c>
      <c r="G12" s="2">
        <v>0</v>
      </c>
      <c r="H12" s="55">
        <v>0</v>
      </c>
      <c r="I12" s="12">
        <f t="shared" si="0"/>
        <v>50</v>
      </c>
      <c r="J12" s="57">
        <f t="shared" si="1"/>
        <v>55.400000000000006</v>
      </c>
    </row>
    <row r="13" spans="1:10" x14ac:dyDescent="0.3">
      <c r="A13" s="216">
        <v>9</v>
      </c>
      <c r="B13" s="2" t="s">
        <v>11</v>
      </c>
      <c r="C13" s="2">
        <v>0</v>
      </c>
      <c r="D13" s="53">
        <v>0</v>
      </c>
      <c r="E13" s="2">
        <v>9</v>
      </c>
      <c r="F13" s="53">
        <v>6.45</v>
      </c>
      <c r="G13" s="2">
        <v>3</v>
      </c>
      <c r="H13" s="55">
        <v>23.25</v>
      </c>
      <c r="I13" s="12">
        <f t="shared" si="0"/>
        <v>12</v>
      </c>
      <c r="J13" s="57">
        <f t="shared" si="1"/>
        <v>29.7</v>
      </c>
    </row>
    <row r="14" spans="1:10" s="47" customFormat="1" x14ac:dyDescent="0.3">
      <c r="A14" s="230">
        <v>10</v>
      </c>
      <c r="B14" s="94" t="s">
        <v>12</v>
      </c>
      <c r="C14" s="94">
        <v>1627</v>
      </c>
      <c r="D14" s="96">
        <v>181.07345129999999</v>
      </c>
      <c r="E14" s="94">
        <v>622</v>
      </c>
      <c r="F14" s="96">
        <v>689.99501629999997</v>
      </c>
      <c r="G14" s="94">
        <v>391</v>
      </c>
      <c r="H14" s="97">
        <v>1375.6751539999998</v>
      </c>
      <c r="I14" s="95">
        <f t="shared" si="0"/>
        <v>2640</v>
      </c>
      <c r="J14" s="98">
        <f t="shared" si="1"/>
        <v>2246.7436215999996</v>
      </c>
    </row>
    <row r="15" spans="1:10" x14ac:dyDescent="0.3">
      <c r="A15" s="216">
        <v>11</v>
      </c>
      <c r="B15" s="2" t="s">
        <v>13</v>
      </c>
      <c r="C15" s="2">
        <v>1</v>
      </c>
      <c r="D15" s="53">
        <v>0.5</v>
      </c>
      <c r="E15" s="2">
        <v>2</v>
      </c>
      <c r="F15" s="53">
        <v>3.2</v>
      </c>
      <c r="G15" s="2">
        <v>1</v>
      </c>
      <c r="H15" s="55">
        <v>7.99</v>
      </c>
      <c r="I15" s="12">
        <f t="shared" si="0"/>
        <v>4</v>
      </c>
      <c r="J15" s="57">
        <f t="shared" si="1"/>
        <v>11.690000000000001</v>
      </c>
    </row>
    <row r="16" spans="1:10" x14ac:dyDescent="0.3">
      <c r="A16" s="216">
        <v>12</v>
      </c>
      <c r="B16" s="2" t="s">
        <v>14</v>
      </c>
      <c r="C16" s="2">
        <v>1</v>
      </c>
      <c r="D16" s="53">
        <v>0.5</v>
      </c>
      <c r="E16" s="2">
        <v>32</v>
      </c>
      <c r="F16" s="53">
        <v>82.54</v>
      </c>
      <c r="G16" s="2">
        <v>7</v>
      </c>
      <c r="H16" s="55">
        <v>51.37</v>
      </c>
      <c r="I16" s="12">
        <f t="shared" si="0"/>
        <v>40</v>
      </c>
      <c r="J16" s="57">
        <f t="shared" si="1"/>
        <v>134.41</v>
      </c>
    </row>
    <row r="17" spans="1:10" x14ac:dyDescent="0.3">
      <c r="A17" s="217" t="s">
        <v>15</v>
      </c>
      <c r="B17" s="3" t="s">
        <v>16</v>
      </c>
      <c r="C17" s="3">
        <f t="shared" ref="C17:H17" si="2">SUM(C5:C16)</f>
        <v>2029</v>
      </c>
      <c r="D17" s="54">
        <f t="shared" si="2"/>
        <v>278.85345129999996</v>
      </c>
      <c r="E17" s="3">
        <f t="shared" si="2"/>
        <v>1150</v>
      </c>
      <c r="F17" s="54">
        <f t="shared" si="2"/>
        <v>1761.6250163000002</v>
      </c>
      <c r="G17" s="3">
        <f t="shared" si="2"/>
        <v>577</v>
      </c>
      <c r="H17" s="56">
        <f t="shared" si="2"/>
        <v>2762.7051539999993</v>
      </c>
      <c r="I17" s="13">
        <f t="shared" si="0"/>
        <v>3756</v>
      </c>
      <c r="J17" s="58">
        <f t="shared" si="1"/>
        <v>4803.1836215999992</v>
      </c>
    </row>
    <row r="18" spans="1:10" x14ac:dyDescent="0.3">
      <c r="A18" s="216">
        <v>1</v>
      </c>
      <c r="B18" s="2" t="s">
        <v>17</v>
      </c>
      <c r="C18" s="2">
        <v>0</v>
      </c>
      <c r="D18" s="53">
        <v>0</v>
      </c>
      <c r="E18" s="2">
        <v>0</v>
      </c>
      <c r="F18" s="53">
        <v>0</v>
      </c>
      <c r="G18" s="2">
        <v>0</v>
      </c>
      <c r="H18" s="55">
        <v>0</v>
      </c>
      <c r="I18" s="12">
        <f t="shared" si="0"/>
        <v>0</v>
      </c>
      <c r="J18" s="57">
        <f t="shared" si="1"/>
        <v>0</v>
      </c>
    </row>
    <row r="19" spans="1:10" x14ac:dyDescent="0.3">
      <c r="A19" s="216">
        <v>2</v>
      </c>
      <c r="B19" s="2" t="s">
        <v>36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5">
        <v>0</v>
      </c>
      <c r="I19" s="12">
        <f t="shared" si="0"/>
        <v>0</v>
      </c>
      <c r="J19" s="57">
        <f t="shared" si="1"/>
        <v>0</v>
      </c>
    </row>
    <row r="20" spans="1:10" x14ac:dyDescent="0.3">
      <c r="A20" s="216">
        <v>3</v>
      </c>
      <c r="B20" s="2" t="s">
        <v>18</v>
      </c>
      <c r="C20" s="2">
        <v>8</v>
      </c>
      <c r="D20" s="53">
        <v>2.0099999999999998</v>
      </c>
      <c r="E20" s="2">
        <v>11</v>
      </c>
      <c r="F20" s="53">
        <v>13.16</v>
      </c>
      <c r="G20" s="2">
        <v>0</v>
      </c>
      <c r="H20" s="55">
        <v>0</v>
      </c>
      <c r="I20" s="12">
        <f t="shared" si="0"/>
        <v>19</v>
      </c>
      <c r="J20" s="57">
        <f t="shared" si="1"/>
        <v>15.17</v>
      </c>
    </row>
    <row r="21" spans="1:10" x14ac:dyDescent="0.3">
      <c r="A21" s="216">
        <v>4</v>
      </c>
      <c r="B21" s="2" t="s">
        <v>19</v>
      </c>
      <c r="C21" s="2">
        <v>0</v>
      </c>
      <c r="D21" s="53">
        <v>0</v>
      </c>
      <c r="E21" s="2">
        <v>2</v>
      </c>
      <c r="F21" s="53">
        <v>2.95</v>
      </c>
      <c r="G21" s="2">
        <v>0</v>
      </c>
      <c r="H21" s="55">
        <v>0</v>
      </c>
      <c r="I21" s="12">
        <f t="shared" si="0"/>
        <v>2</v>
      </c>
      <c r="J21" s="57">
        <f t="shared" si="1"/>
        <v>2.95</v>
      </c>
    </row>
    <row r="22" spans="1:10" x14ac:dyDescent="0.3">
      <c r="A22" s="216">
        <v>5</v>
      </c>
      <c r="B22" s="2" t="s">
        <v>20</v>
      </c>
      <c r="C22" s="2">
        <v>7</v>
      </c>
      <c r="D22" s="53">
        <v>2.2000000000000002</v>
      </c>
      <c r="E22" s="2">
        <v>4</v>
      </c>
      <c r="F22" s="53">
        <v>0.28000000000000003</v>
      </c>
      <c r="G22" s="2">
        <v>12</v>
      </c>
      <c r="H22" s="55">
        <v>59.59</v>
      </c>
      <c r="I22" s="12">
        <f t="shared" si="0"/>
        <v>23</v>
      </c>
      <c r="J22" s="57">
        <f t="shared" si="1"/>
        <v>62.070000000000007</v>
      </c>
    </row>
    <row r="23" spans="1:10" x14ac:dyDescent="0.3">
      <c r="A23" s="216">
        <v>6</v>
      </c>
      <c r="B23" s="2" t="s">
        <v>21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5">
        <v>0</v>
      </c>
      <c r="I23" s="12">
        <f t="shared" si="0"/>
        <v>0</v>
      </c>
      <c r="J23" s="57">
        <f t="shared" si="1"/>
        <v>0</v>
      </c>
    </row>
    <row r="24" spans="1:10" x14ac:dyDescent="0.3">
      <c r="A24" s="216">
        <v>7</v>
      </c>
      <c r="B24" s="2" t="s">
        <v>22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5">
        <v>0</v>
      </c>
      <c r="I24" s="12">
        <f t="shared" si="0"/>
        <v>0</v>
      </c>
      <c r="J24" s="57">
        <f t="shared" si="1"/>
        <v>0</v>
      </c>
    </row>
    <row r="25" spans="1:10" x14ac:dyDescent="0.3">
      <c r="A25" s="216">
        <v>8</v>
      </c>
      <c r="B25" s="2" t="s">
        <v>23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5">
        <v>0</v>
      </c>
      <c r="I25" s="12">
        <f t="shared" si="0"/>
        <v>0</v>
      </c>
      <c r="J25" s="57">
        <f t="shared" si="1"/>
        <v>0</v>
      </c>
    </row>
    <row r="26" spans="1:10" x14ac:dyDescent="0.3">
      <c r="A26" s="217" t="s">
        <v>24</v>
      </c>
      <c r="B26" s="3" t="s">
        <v>16</v>
      </c>
      <c r="C26" s="3">
        <f t="shared" ref="C26:H26" si="3">SUM(C18:C25)</f>
        <v>15</v>
      </c>
      <c r="D26" s="54">
        <f t="shared" si="3"/>
        <v>4.21</v>
      </c>
      <c r="E26" s="3">
        <f t="shared" si="3"/>
        <v>17</v>
      </c>
      <c r="F26" s="54">
        <f t="shared" si="3"/>
        <v>16.39</v>
      </c>
      <c r="G26" s="3">
        <f t="shared" si="3"/>
        <v>12</v>
      </c>
      <c r="H26" s="56">
        <f t="shared" si="3"/>
        <v>59.59</v>
      </c>
      <c r="I26" s="13">
        <f t="shared" si="0"/>
        <v>44</v>
      </c>
      <c r="J26" s="58">
        <f t="shared" si="1"/>
        <v>80.19</v>
      </c>
    </row>
    <row r="27" spans="1:10" x14ac:dyDescent="0.3">
      <c r="A27" s="216">
        <v>1</v>
      </c>
      <c r="B27" s="2" t="s">
        <v>25</v>
      </c>
      <c r="C27" s="2">
        <v>8</v>
      </c>
      <c r="D27" s="2">
        <v>2.7</v>
      </c>
      <c r="E27" s="2">
        <v>56</v>
      </c>
      <c r="F27" s="2">
        <v>92.4</v>
      </c>
      <c r="G27" s="2">
        <v>0</v>
      </c>
      <c r="H27" s="55">
        <v>0</v>
      </c>
      <c r="I27" s="12">
        <f t="shared" si="0"/>
        <v>64</v>
      </c>
      <c r="J27" s="57">
        <f t="shared" si="1"/>
        <v>95.100000000000009</v>
      </c>
    </row>
    <row r="28" spans="1:10" x14ac:dyDescent="0.3">
      <c r="A28" s="217" t="s">
        <v>26</v>
      </c>
      <c r="B28" s="3" t="s">
        <v>16</v>
      </c>
      <c r="C28" s="3">
        <f t="shared" ref="C28:H28" si="4">C27</f>
        <v>8</v>
      </c>
      <c r="D28" s="54">
        <f t="shared" si="4"/>
        <v>2.7</v>
      </c>
      <c r="E28" s="3">
        <f t="shared" si="4"/>
        <v>56</v>
      </c>
      <c r="F28" s="54">
        <f t="shared" si="4"/>
        <v>92.4</v>
      </c>
      <c r="G28" s="3">
        <f t="shared" si="4"/>
        <v>0</v>
      </c>
      <c r="H28" s="56">
        <f t="shared" si="4"/>
        <v>0</v>
      </c>
      <c r="I28" s="13">
        <f t="shared" si="0"/>
        <v>64</v>
      </c>
      <c r="J28" s="58">
        <f t="shared" si="1"/>
        <v>95.100000000000009</v>
      </c>
    </row>
    <row r="29" spans="1:10" x14ac:dyDescent="0.3">
      <c r="A29" s="216">
        <v>1</v>
      </c>
      <c r="B29" s="2" t="s">
        <v>27</v>
      </c>
      <c r="C29" s="2">
        <v>0</v>
      </c>
      <c r="D29" s="53">
        <v>0</v>
      </c>
      <c r="E29" s="2">
        <v>0</v>
      </c>
      <c r="F29" s="53">
        <v>0</v>
      </c>
      <c r="G29" s="2">
        <v>0</v>
      </c>
      <c r="H29" s="55">
        <v>0</v>
      </c>
      <c r="I29" s="12">
        <f t="shared" si="0"/>
        <v>0</v>
      </c>
      <c r="J29" s="57">
        <f t="shared" si="1"/>
        <v>0</v>
      </c>
    </row>
    <row r="30" spans="1:10" x14ac:dyDescent="0.3">
      <c r="A30" s="218" t="s">
        <v>28</v>
      </c>
      <c r="B30" s="219" t="s">
        <v>16</v>
      </c>
      <c r="C30" s="219">
        <f t="shared" ref="C30:H30" si="5">C17+C26+C28+C29</f>
        <v>2052</v>
      </c>
      <c r="D30" s="220">
        <f t="shared" si="5"/>
        <v>285.76345129999993</v>
      </c>
      <c r="E30" s="219">
        <f t="shared" si="5"/>
        <v>1223</v>
      </c>
      <c r="F30" s="220">
        <f t="shared" si="5"/>
        <v>1870.4150163000004</v>
      </c>
      <c r="G30" s="219">
        <f t="shared" si="5"/>
        <v>589</v>
      </c>
      <c r="H30" s="221">
        <f t="shared" si="5"/>
        <v>2822.2951539999995</v>
      </c>
      <c r="I30" s="13">
        <f t="shared" si="0"/>
        <v>3864</v>
      </c>
      <c r="J30" s="58">
        <f t="shared" si="1"/>
        <v>4978.4736216000001</v>
      </c>
    </row>
  </sheetData>
  <mergeCells count="3">
    <mergeCell ref="A2:J2"/>
    <mergeCell ref="A3:J3"/>
    <mergeCell ref="A1:J1"/>
  </mergeCells>
  <printOptions gridLines="1"/>
  <pageMargins left="0.63" right="0.25" top="0.75" bottom="0.75" header="0.3" footer="0.3"/>
  <pageSetup paperSize="9" scale="105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50"/>
  </sheetPr>
  <dimension ref="A1:J28"/>
  <sheetViews>
    <sheetView workbookViewId="0">
      <selection sqref="A1:J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6.88671875" style="273" customWidth="1"/>
    <col min="4" max="4" width="8.33203125" style="46" customWidth="1"/>
    <col min="5" max="5" width="8.5546875" style="273" customWidth="1"/>
    <col min="6" max="6" width="7.6640625" style="46" customWidth="1"/>
    <col min="7" max="7" width="6" style="273" bestFit="1" customWidth="1"/>
    <col min="8" max="8" width="8.6640625" style="46" customWidth="1"/>
    <col min="9" max="9" width="10.33203125" style="273" customWidth="1"/>
    <col min="10" max="10" width="11.109375" style="46" customWidth="1"/>
  </cols>
  <sheetData>
    <row r="1" spans="1:10" ht="21" x14ac:dyDescent="0.4">
      <c r="A1" s="583">
        <v>54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21" x14ac:dyDescent="0.4">
      <c r="A2" s="711" t="s">
        <v>828</v>
      </c>
      <c r="B2" s="760"/>
      <c r="C2" s="760"/>
      <c r="D2" s="760"/>
      <c r="E2" s="760"/>
      <c r="F2" s="760"/>
      <c r="G2" s="760"/>
      <c r="H2" s="760"/>
      <c r="I2" s="760"/>
      <c r="J2" s="761"/>
    </row>
    <row r="3" spans="1:10" ht="21" x14ac:dyDescent="0.4">
      <c r="A3" s="749" t="s">
        <v>83</v>
      </c>
      <c r="B3" s="750"/>
      <c r="C3" s="750"/>
      <c r="D3" s="750"/>
      <c r="E3" s="750"/>
      <c r="F3" s="750"/>
      <c r="G3" s="750"/>
      <c r="H3" s="750"/>
      <c r="I3" s="750"/>
      <c r="J3" s="751"/>
    </row>
    <row r="4" spans="1:10" ht="55.5" customHeight="1" x14ac:dyDescent="0.3">
      <c r="A4" s="416" t="s">
        <v>0</v>
      </c>
      <c r="B4" s="416" t="s">
        <v>84</v>
      </c>
      <c r="C4" s="435" t="s">
        <v>445</v>
      </c>
      <c r="D4" s="72" t="s">
        <v>446</v>
      </c>
      <c r="E4" s="435" t="s">
        <v>447</v>
      </c>
      <c r="F4" s="72" t="s">
        <v>37</v>
      </c>
      <c r="G4" s="435" t="s">
        <v>448</v>
      </c>
      <c r="H4" s="201" t="s">
        <v>38</v>
      </c>
      <c r="I4" s="455" t="s">
        <v>449</v>
      </c>
      <c r="J4" s="202" t="s">
        <v>450</v>
      </c>
    </row>
    <row r="5" spans="1:10" x14ac:dyDescent="0.3">
      <c r="A5" s="5">
        <v>1</v>
      </c>
      <c r="B5" s="5" t="s">
        <v>96</v>
      </c>
      <c r="C5" s="434">
        <v>0</v>
      </c>
      <c r="D5" s="44">
        <v>0</v>
      </c>
      <c r="E5" s="434">
        <v>4</v>
      </c>
      <c r="F5" s="44">
        <v>16.649999999999999</v>
      </c>
      <c r="G5" s="434">
        <v>2.8631944444444444</v>
      </c>
      <c r="H5" s="44">
        <v>14.923824999999999</v>
      </c>
      <c r="I5" s="434">
        <f>C5+E5+G5</f>
        <v>6.8631944444444439</v>
      </c>
      <c r="J5" s="44">
        <f>D5+F5+H5</f>
        <v>31.573824999999999</v>
      </c>
    </row>
    <row r="6" spans="1:10" x14ac:dyDescent="0.3">
      <c r="A6" s="5">
        <v>2</v>
      </c>
      <c r="B6" s="5" t="s">
        <v>97</v>
      </c>
      <c r="C6" s="434">
        <v>141</v>
      </c>
      <c r="D6" s="44">
        <v>22.47</v>
      </c>
      <c r="E6" s="434">
        <v>13</v>
      </c>
      <c r="F6" s="44">
        <v>50.6</v>
      </c>
      <c r="G6" s="434">
        <v>10.634722222222221</v>
      </c>
      <c r="H6" s="44">
        <v>51.148675000000004</v>
      </c>
      <c r="I6" s="434">
        <f t="shared" ref="I6:I28" si="0">C6+E6+G6</f>
        <v>164.63472222222222</v>
      </c>
      <c r="J6" s="44">
        <f t="shared" ref="J6:J28" si="1">D6+F6+H6</f>
        <v>124.21867499999999</v>
      </c>
    </row>
    <row r="7" spans="1:10" x14ac:dyDescent="0.3">
      <c r="A7" s="5">
        <v>3</v>
      </c>
      <c r="B7" s="5" t="s">
        <v>98</v>
      </c>
      <c r="C7" s="434">
        <v>4</v>
      </c>
      <c r="D7" s="44">
        <v>0.88</v>
      </c>
      <c r="E7" s="434">
        <v>6</v>
      </c>
      <c r="F7" s="44">
        <v>18.95</v>
      </c>
      <c r="G7" s="434">
        <v>2.8631944444444444</v>
      </c>
      <c r="H7" s="44">
        <v>14.926499999999999</v>
      </c>
      <c r="I7" s="434">
        <f t="shared" si="0"/>
        <v>12.863194444444444</v>
      </c>
      <c r="J7" s="44">
        <f t="shared" si="1"/>
        <v>34.756499999999996</v>
      </c>
    </row>
    <row r="8" spans="1:10" x14ac:dyDescent="0.3">
      <c r="A8" s="5">
        <v>4</v>
      </c>
      <c r="B8" s="5" t="s">
        <v>99</v>
      </c>
      <c r="C8" s="434">
        <v>54</v>
      </c>
      <c r="D8" s="44">
        <v>6.31</v>
      </c>
      <c r="E8" s="434">
        <v>47</v>
      </c>
      <c r="F8" s="44">
        <v>117.06</v>
      </c>
      <c r="G8" s="434">
        <v>18.40625</v>
      </c>
      <c r="H8" s="44">
        <v>91.712375000000009</v>
      </c>
      <c r="I8" s="434">
        <f t="shared" si="0"/>
        <v>119.40625</v>
      </c>
      <c r="J8" s="44">
        <f t="shared" si="1"/>
        <v>215.08237500000001</v>
      </c>
    </row>
    <row r="9" spans="1:10" x14ac:dyDescent="0.3">
      <c r="A9" s="5">
        <v>5</v>
      </c>
      <c r="B9" s="5" t="s">
        <v>100</v>
      </c>
      <c r="C9" s="434">
        <v>137</v>
      </c>
      <c r="D9" s="44">
        <v>22.78</v>
      </c>
      <c r="E9" s="434">
        <v>118</v>
      </c>
      <c r="F9" s="44">
        <v>119.47</v>
      </c>
      <c r="G9" s="434">
        <v>56.03680555555556</v>
      </c>
      <c r="H9" s="44">
        <v>259.33055000000002</v>
      </c>
      <c r="I9" s="434">
        <f t="shared" si="0"/>
        <v>311.03680555555559</v>
      </c>
      <c r="J9" s="44">
        <f t="shared" si="1"/>
        <v>401.58055000000002</v>
      </c>
    </row>
    <row r="10" spans="1:10" x14ac:dyDescent="0.3">
      <c r="A10" s="5">
        <v>6</v>
      </c>
      <c r="B10" s="5" t="s">
        <v>101</v>
      </c>
      <c r="C10" s="434">
        <v>6.12</v>
      </c>
      <c r="D10" s="44">
        <v>0.80200000000000005</v>
      </c>
      <c r="E10" s="434">
        <v>4.5199999999999996</v>
      </c>
      <c r="F10" s="44">
        <v>13.3232</v>
      </c>
      <c r="G10" s="434">
        <v>1.6688333333333332</v>
      </c>
      <c r="H10" s="44">
        <v>7.4139229999999996</v>
      </c>
      <c r="I10" s="434">
        <f t="shared" si="0"/>
        <v>12.308833333333334</v>
      </c>
      <c r="J10" s="44">
        <f t="shared" si="1"/>
        <v>21.539123</v>
      </c>
    </row>
    <row r="11" spans="1:10" x14ac:dyDescent="0.3">
      <c r="A11" s="5">
        <v>7</v>
      </c>
      <c r="B11" s="5" t="s">
        <v>102</v>
      </c>
      <c r="C11" s="434">
        <v>67</v>
      </c>
      <c r="D11" s="44">
        <v>6.7</v>
      </c>
      <c r="E11" s="434">
        <v>2</v>
      </c>
      <c r="F11" s="44">
        <v>6.41</v>
      </c>
      <c r="G11" s="434">
        <v>6.9534722222222225</v>
      </c>
      <c r="H11" s="44">
        <v>31.150375</v>
      </c>
      <c r="I11" s="434">
        <f t="shared" si="0"/>
        <v>75.953472222222217</v>
      </c>
      <c r="J11" s="44">
        <f t="shared" si="1"/>
        <v>44.260374999999996</v>
      </c>
    </row>
    <row r="12" spans="1:10" x14ac:dyDescent="0.3">
      <c r="A12" s="5">
        <v>8</v>
      </c>
      <c r="B12" s="5" t="s">
        <v>103</v>
      </c>
      <c r="C12" s="434">
        <v>0</v>
      </c>
      <c r="D12" s="44">
        <v>0</v>
      </c>
      <c r="E12" s="434">
        <v>4</v>
      </c>
      <c r="F12" s="44">
        <v>18.75</v>
      </c>
      <c r="G12" s="434">
        <v>6.5444444444444443</v>
      </c>
      <c r="H12" s="44">
        <v>28.876625000000001</v>
      </c>
      <c r="I12" s="434">
        <f t="shared" si="0"/>
        <v>10.544444444444444</v>
      </c>
      <c r="J12" s="44">
        <f t="shared" si="1"/>
        <v>47.626625000000004</v>
      </c>
    </row>
    <row r="13" spans="1:10" x14ac:dyDescent="0.3">
      <c r="A13" s="5">
        <v>9</v>
      </c>
      <c r="B13" s="5" t="s">
        <v>104</v>
      </c>
      <c r="C13" s="434">
        <v>94</v>
      </c>
      <c r="D13" s="44">
        <v>12.92</v>
      </c>
      <c r="E13" s="434">
        <v>86</v>
      </c>
      <c r="F13" s="44">
        <v>209.81</v>
      </c>
      <c r="G13" s="434">
        <v>38.448611111111113</v>
      </c>
      <c r="H13" s="44">
        <v>173.93920000000003</v>
      </c>
      <c r="I13" s="434">
        <f t="shared" si="0"/>
        <v>218.44861111111112</v>
      </c>
      <c r="J13" s="44">
        <f t="shared" si="1"/>
        <v>396.66920000000005</v>
      </c>
    </row>
    <row r="14" spans="1:10" x14ac:dyDescent="0.3">
      <c r="A14" s="5">
        <v>10</v>
      </c>
      <c r="B14" s="5" t="s">
        <v>105</v>
      </c>
      <c r="C14" s="434">
        <v>12</v>
      </c>
      <c r="D14" s="44">
        <v>1.29</v>
      </c>
      <c r="E14" s="434">
        <v>9</v>
      </c>
      <c r="F14" s="44">
        <v>31.36</v>
      </c>
      <c r="G14" s="434">
        <v>5.3173611111111105</v>
      </c>
      <c r="H14" s="44">
        <v>26.265825</v>
      </c>
      <c r="I14" s="434">
        <f t="shared" si="0"/>
        <v>26.317361111111111</v>
      </c>
      <c r="J14" s="44">
        <f t="shared" si="1"/>
        <v>58.915824999999998</v>
      </c>
    </row>
    <row r="15" spans="1:10" x14ac:dyDescent="0.3">
      <c r="A15" s="5">
        <v>11</v>
      </c>
      <c r="B15" s="5" t="s">
        <v>106</v>
      </c>
      <c r="C15" s="434">
        <v>39</v>
      </c>
      <c r="D15" s="44">
        <v>4.58</v>
      </c>
      <c r="E15" s="434">
        <v>19</v>
      </c>
      <c r="F15" s="44">
        <v>52.1</v>
      </c>
      <c r="G15" s="434">
        <v>10.225694444444445</v>
      </c>
      <c r="H15" s="44">
        <v>48.430875000000007</v>
      </c>
      <c r="I15" s="434">
        <f t="shared" si="0"/>
        <v>68.225694444444443</v>
      </c>
      <c r="J15" s="44">
        <f t="shared" si="1"/>
        <v>105.11087500000001</v>
      </c>
    </row>
    <row r="16" spans="1:10" x14ac:dyDescent="0.3">
      <c r="A16" s="5">
        <v>12</v>
      </c>
      <c r="B16" s="5" t="s">
        <v>107</v>
      </c>
      <c r="C16" s="434">
        <v>146.88</v>
      </c>
      <c r="D16" s="44">
        <v>19.248000000000001</v>
      </c>
      <c r="E16" s="434">
        <v>108.48</v>
      </c>
      <c r="F16" s="44">
        <v>178.7568</v>
      </c>
      <c r="G16" s="434">
        <v>40.052</v>
      </c>
      <c r="H16" s="44">
        <v>177.93415199999998</v>
      </c>
      <c r="I16" s="434">
        <f t="shared" si="0"/>
        <v>295.41200000000003</v>
      </c>
      <c r="J16" s="44">
        <f t="shared" si="1"/>
        <v>375.93895199999997</v>
      </c>
    </row>
    <row r="17" spans="1:10" x14ac:dyDescent="0.3">
      <c r="A17" s="5">
        <v>13</v>
      </c>
      <c r="B17" s="5" t="s">
        <v>108</v>
      </c>
      <c r="C17" s="434">
        <v>29</v>
      </c>
      <c r="D17" s="44">
        <v>4.45</v>
      </c>
      <c r="E17" s="434">
        <v>43</v>
      </c>
      <c r="F17" s="44">
        <v>111.41</v>
      </c>
      <c r="G17" s="434">
        <v>18.40625</v>
      </c>
      <c r="H17" s="44">
        <v>92.916125000000008</v>
      </c>
      <c r="I17" s="434">
        <f t="shared" si="0"/>
        <v>90.40625</v>
      </c>
      <c r="J17" s="44">
        <f t="shared" si="1"/>
        <v>208.77612500000001</v>
      </c>
    </row>
    <row r="18" spans="1:10" x14ac:dyDescent="0.3">
      <c r="A18" s="5">
        <v>14</v>
      </c>
      <c r="B18" s="5" t="s">
        <v>109</v>
      </c>
      <c r="C18" s="434">
        <v>3</v>
      </c>
      <c r="D18" s="44">
        <v>0.77</v>
      </c>
      <c r="E18" s="434">
        <v>8</v>
      </c>
      <c r="F18" s="44">
        <v>26.27</v>
      </c>
      <c r="G18" s="434">
        <v>4.0902777777777777</v>
      </c>
      <c r="H18" s="44">
        <v>21.498975000000002</v>
      </c>
      <c r="I18" s="434">
        <f t="shared" si="0"/>
        <v>15.090277777777779</v>
      </c>
      <c r="J18" s="44">
        <f t="shared" si="1"/>
        <v>48.538975000000001</v>
      </c>
    </row>
    <row r="19" spans="1:10" x14ac:dyDescent="0.3">
      <c r="A19" s="5">
        <v>15</v>
      </c>
      <c r="B19" s="5" t="s">
        <v>110</v>
      </c>
      <c r="C19" s="434">
        <v>786</v>
      </c>
      <c r="D19" s="44">
        <v>111.48</v>
      </c>
      <c r="E19" s="434">
        <v>336</v>
      </c>
      <c r="F19" s="44">
        <v>272.72000000000003</v>
      </c>
      <c r="G19" s="434">
        <v>195.92430555555555</v>
      </c>
      <c r="H19" s="44">
        <v>953.23892499999999</v>
      </c>
      <c r="I19" s="434">
        <f t="shared" si="0"/>
        <v>1317.9243055555555</v>
      </c>
      <c r="J19" s="44">
        <f t="shared" si="1"/>
        <v>1337.4389249999999</v>
      </c>
    </row>
    <row r="20" spans="1:10" x14ac:dyDescent="0.3">
      <c r="A20" s="5">
        <v>16</v>
      </c>
      <c r="B20" s="5" t="s">
        <v>111</v>
      </c>
      <c r="C20" s="434">
        <v>0</v>
      </c>
      <c r="D20" s="44">
        <v>0</v>
      </c>
      <c r="E20" s="434">
        <v>0</v>
      </c>
      <c r="F20" s="44">
        <v>0</v>
      </c>
      <c r="G20" s="434">
        <v>0</v>
      </c>
      <c r="H20" s="44">
        <v>0</v>
      </c>
      <c r="I20" s="434">
        <f t="shared" si="0"/>
        <v>0</v>
      </c>
      <c r="J20" s="44">
        <f t="shared" si="1"/>
        <v>0</v>
      </c>
    </row>
    <row r="21" spans="1:10" x14ac:dyDescent="0.3">
      <c r="A21" s="5">
        <v>17</v>
      </c>
      <c r="B21" s="5" t="s">
        <v>112</v>
      </c>
      <c r="C21" s="434">
        <v>1</v>
      </c>
      <c r="D21" s="44">
        <v>0.1</v>
      </c>
      <c r="E21" s="434">
        <v>11</v>
      </c>
      <c r="F21" s="44">
        <v>37.659999999999997</v>
      </c>
      <c r="G21" s="434">
        <v>4.499305555555555</v>
      </c>
      <c r="H21" s="44">
        <v>18.3826</v>
      </c>
      <c r="I21" s="434">
        <f t="shared" si="0"/>
        <v>16.499305555555555</v>
      </c>
      <c r="J21" s="44">
        <f t="shared" si="1"/>
        <v>56.142600000000002</v>
      </c>
    </row>
    <row r="22" spans="1:10" x14ac:dyDescent="0.3">
      <c r="A22" s="5">
        <v>18</v>
      </c>
      <c r="B22" s="5" t="s">
        <v>113</v>
      </c>
      <c r="C22" s="434">
        <v>52</v>
      </c>
      <c r="D22" s="44">
        <v>11.09</v>
      </c>
      <c r="E22" s="434">
        <v>58</v>
      </c>
      <c r="F22" s="44">
        <v>112.13</v>
      </c>
      <c r="G22" s="434">
        <v>19.633333333333336</v>
      </c>
      <c r="H22" s="44">
        <v>102.37</v>
      </c>
      <c r="I22" s="434">
        <f t="shared" si="0"/>
        <v>129.63333333333333</v>
      </c>
      <c r="J22" s="44">
        <f t="shared" si="1"/>
        <v>225.59</v>
      </c>
    </row>
    <row r="23" spans="1:10" x14ac:dyDescent="0.3">
      <c r="A23" s="5">
        <v>19</v>
      </c>
      <c r="B23" s="5" t="s">
        <v>114</v>
      </c>
      <c r="C23" s="434">
        <v>67</v>
      </c>
      <c r="D23" s="44">
        <v>6.89</v>
      </c>
      <c r="E23" s="434">
        <v>19</v>
      </c>
      <c r="F23" s="44">
        <v>54.29</v>
      </c>
      <c r="G23" s="434">
        <v>14.315972222222221</v>
      </c>
      <c r="H23" s="44">
        <v>69.405550000000005</v>
      </c>
      <c r="I23" s="434">
        <f t="shared" si="0"/>
        <v>100.31597222222223</v>
      </c>
      <c r="J23" s="44">
        <f t="shared" si="1"/>
        <v>130.58555000000001</v>
      </c>
    </row>
    <row r="24" spans="1:10" x14ac:dyDescent="0.3">
      <c r="A24" s="5">
        <v>20</v>
      </c>
      <c r="B24" s="5" t="s">
        <v>115</v>
      </c>
      <c r="C24" s="434">
        <v>15</v>
      </c>
      <c r="D24" s="44">
        <v>1.9</v>
      </c>
      <c r="E24" s="434">
        <v>19</v>
      </c>
      <c r="F24" s="44">
        <v>66.14</v>
      </c>
      <c r="G24" s="434">
        <v>14.315972222222221</v>
      </c>
      <c r="H24" s="44">
        <v>67.000725000000003</v>
      </c>
      <c r="I24" s="434">
        <f t="shared" si="0"/>
        <v>48.315972222222221</v>
      </c>
      <c r="J24" s="44">
        <f t="shared" si="1"/>
        <v>135.04072500000001</v>
      </c>
    </row>
    <row r="25" spans="1:10" x14ac:dyDescent="0.3">
      <c r="A25" s="5">
        <v>21</v>
      </c>
      <c r="B25" s="5" t="s">
        <v>116</v>
      </c>
      <c r="C25" s="434">
        <v>36</v>
      </c>
      <c r="D25" s="44">
        <v>5.63</v>
      </c>
      <c r="E25" s="434">
        <v>76</v>
      </c>
      <c r="F25" s="44">
        <v>122.08</v>
      </c>
      <c r="G25" s="434">
        <v>8.5895833333333336</v>
      </c>
      <c r="H25" s="44">
        <v>40.306899999999999</v>
      </c>
      <c r="I25" s="434">
        <f t="shared" si="0"/>
        <v>120.58958333333334</v>
      </c>
      <c r="J25" s="44">
        <f t="shared" si="1"/>
        <v>168.01689999999999</v>
      </c>
    </row>
    <row r="26" spans="1:10" x14ac:dyDescent="0.3">
      <c r="A26" s="5">
        <v>22</v>
      </c>
      <c r="B26" s="5" t="s">
        <v>117</v>
      </c>
      <c r="C26" s="434">
        <v>99</v>
      </c>
      <c r="D26" s="44">
        <v>14.86</v>
      </c>
      <c r="E26" s="434">
        <v>130</v>
      </c>
      <c r="F26" s="44">
        <v>116.18</v>
      </c>
      <c r="G26" s="434">
        <v>40.493749999999999</v>
      </c>
      <c r="H26" s="44">
        <v>203.36687499999999</v>
      </c>
      <c r="I26" s="434">
        <f t="shared" si="0"/>
        <v>269.49374999999998</v>
      </c>
      <c r="J26" s="44">
        <f t="shared" si="1"/>
        <v>334.40687500000001</v>
      </c>
    </row>
    <row r="27" spans="1:10" x14ac:dyDescent="0.3">
      <c r="A27" s="5">
        <v>23</v>
      </c>
      <c r="B27" s="5" t="s">
        <v>118</v>
      </c>
      <c r="C27" s="434">
        <v>263</v>
      </c>
      <c r="D27" s="44">
        <v>30.61</v>
      </c>
      <c r="E27" s="434">
        <v>102</v>
      </c>
      <c r="F27" s="44">
        <v>118.3</v>
      </c>
      <c r="G27" s="434">
        <v>68.716666666666669</v>
      </c>
      <c r="H27" s="44">
        <v>327.75437499999998</v>
      </c>
      <c r="I27" s="434">
        <f t="shared" si="0"/>
        <v>433.7166666666667</v>
      </c>
      <c r="J27" s="44">
        <f t="shared" si="1"/>
        <v>476.66437499999995</v>
      </c>
    </row>
    <row r="28" spans="1:10" x14ac:dyDescent="0.3">
      <c r="A28" s="6" t="s">
        <v>28</v>
      </c>
      <c r="B28" s="6" t="s">
        <v>16</v>
      </c>
      <c r="C28" s="436">
        <f t="shared" ref="C28:H28" si="2">SUM(C5:C27)</f>
        <v>2052</v>
      </c>
      <c r="D28" s="45">
        <f t="shared" si="2"/>
        <v>285.76</v>
      </c>
      <c r="E28" s="436">
        <f t="shared" si="2"/>
        <v>1223</v>
      </c>
      <c r="F28" s="45">
        <f t="shared" si="2"/>
        <v>1870.4200000000003</v>
      </c>
      <c r="G28" s="436">
        <f t="shared" si="2"/>
        <v>589.00000000000011</v>
      </c>
      <c r="H28" s="45">
        <f t="shared" si="2"/>
        <v>2822.2939499999998</v>
      </c>
      <c r="I28" s="436">
        <f t="shared" si="0"/>
        <v>3864</v>
      </c>
      <c r="J28" s="45">
        <f t="shared" si="1"/>
        <v>4978.4739499999996</v>
      </c>
    </row>
  </sheetData>
  <mergeCells count="3">
    <mergeCell ref="A2:J2"/>
    <mergeCell ref="A3:J3"/>
    <mergeCell ref="A1:J1"/>
  </mergeCells>
  <printOptions gridLines="1"/>
  <pageMargins left="0.31" right="0.25" top="0.75" bottom="0.75" header="0.3" footer="0.3"/>
  <pageSetup scale="10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50"/>
  </sheetPr>
  <dimension ref="A1:H30"/>
  <sheetViews>
    <sheetView workbookViewId="0">
      <selection sqref="A1:H1"/>
    </sheetView>
  </sheetViews>
  <sheetFormatPr defaultRowHeight="14.4" x14ac:dyDescent="0.3"/>
  <cols>
    <col min="1" max="2" width="7.88671875" customWidth="1"/>
    <col min="3" max="3" width="10" customWidth="1"/>
    <col min="4" max="4" width="12.44140625" style="46" customWidth="1"/>
    <col min="5" max="5" width="13" customWidth="1"/>
    <col min="6" max="6" width="13.44140625" style="46" customWidth="1"/>
    <col min="7" max="7" width="11" customWidth="1"/>
    <col min="8" max="8" width="11.6640625" style="46" customWidth="1"/>
  </cols>
  <sheetData>
    <row r="1" spans="1:8" ht="21" x14ac:dyDescent="0.4">
      <c r="A1" s="583">
        <v>55</v>
      </c>
      <c r="B1" s="584"/>
      <c r="C1" s="584"/>
      <c r="D1" s="766"/>
      <c r="E1" s="584"/>
      <c r="F1" s="766"/>
      <c r="G1" s="584"/>
      <c r="H1" s="767"/>
    </row>
    <row r="2" spans="1:8" ht="48.75" customHeight="1" x14ac:dyDescent="0.45">
      <c r="A2" s="577" t="s">
        <v>741</v>
      </c>
      <c r="B2" s="700"/>
      <c r="C2" s="700"/>
      <c r="D2" s="762"/>
      <c r="E2" s="700"/>
      <c r="F2" s="762"/>
      <c r="G2" s="700"/>
      <c r="H2" s="763"/>
    </row>
    <row r="3" spans="1:8" ht="21" customHeight="1" x14ac:dyDescent="0.45">
      <c r="A3" s="580" t="s">
        <v>33</v>
      </c>
      <c r="B3" s="743"/>
      <c r="C3" s="743"/>
      <c r="D3" s="764"/>
      <c r="E3" s="743"/>
      <c r="F3" s="764"/>
      <c r="G3" s="743"/>
      <c r="H3" s="765"/>
    </row>
    <row r="4" spans="1:8" ht="43.2" x14ac:dyDescent="0.3">
      <c r="A4" s="144" t="s">
        <v>0</v>
      </c>
      <c r="B4" s="144" t="s">
        <v>1</v>
      </c>
      <c r="C4" s="144" t="s">
        <v>51</v>
      </c>
      <c r="D4" s="72" t="s">
        <v>52</v>
      </c>
      <c r="E4" s="144" t="s">
        <v>53</v>
      </c>
      <c r="F4" s="72" t="s">
        <v>54</v>
      </c>
      <c r="G4" s="144" t="s">
        <v>55</v>
      </c>
      <c r="H4" s="72" t="s">
        <v>56</v>
      </c>
    </row>
    <row r="5" spans="1:8" x14ac:dyDescent="0.3">
      <c r="A5" s="2">
        <v>1</v>
      </c>
      <c r="B5" s="2" t="s">
        <v>3</v>
      </c>
      <c r="C5" s="2">
        <v>0</v>
      </c>
      <c r="D5" s="53">
        <v>0</v>
      </c>
      <c r="E5" s="2">
        <v>0</v>
      </c>
      <c r="F5" s="53">
        <v>0</v>
      </c>
      <c r="G5" s="123">
        <v>0</v>
      </c>
      <c r="H5" s="53">
        <v>0</v>
      </c>
    </row>
    <row r="6" spans="1:8" x14ac:dyDescent="0.3">
      <c r="A6" s="2">
        <v>2</v>
      </c>
      <c r="B6" s="2" t="s">
        <v>4</v>
      </c>
      <c r="C6" s="2">
        <v>0</v>
      </c>
      <c r="D6" s="53">
        <v>0</v>
      </c>
      <c r="E6" s="2">
        <v>0</v>
      </c>
      <c r="F6" s="53">
        <v>0</v>
      </c>
      <c r="G6" s="2">
        <v>0</v>
      </c>
      <c r="H6" s="53">
        <v>0</v>
      </c>
    </row>
    <row r="7" spans="1:8" x14ac:dyDescent="0.3">
      <c r="A7" s="2">
        <v>3</v>
      </c>
      <c r="B7" s="2" t="s">
        <v>5</v>
      </c>
      <c r="C7" s="2">
        <v>0</v>
      </c>
      <c r="D7" s="53">
        <v>0</v>
      </c>
      <c r="E7" s="2">
        <v>0</v>
      </c>
      <c r="F7" s="53">
        <v>0</v>
      </c>
      <c r="G7" s="2">
        <v>13</v>
      </c>
      <c r="H7" s="53">
        <v>76.41</v>
      </c>
    </row>
    <row r="8" spans="1:8" x14ac:dyDescent="0.3">
      <c r="A8" s="2">
        <v>4</v>
      </c>
      <c r="B8" s="2" t="s">
        <v>6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</row>
    <row r="9" spans="1:8" x14ac:dyDescent="0.3">
      <c r="A9" s="2">
        <v>5</v>
      </c>
      <c r="B9" s="2" t="s">
        <v>7</v>
      </c>
      <c r="C9" s="2">
        <v>0</v>
      </c>
      <c r="D9" s="53">
        <v>0</v>
      </c>
      <c r="E9" s="2">
        <v>0</v>
      </c>
      <c r="F9" s="53">
        <v>0</v>
      </c>
      <c r="G9" s="2">
        <v>0</v>
      </c>
      <c r="H9" s="53">
        <v>0</v>
      </c>
    </row>
    <row r="10" spans="1:8" x14ac:dyDescent="0.3">
      <c r="A10" s="2">
        <v>6</v>
      </c>
      <c r="B10" s="2" t="s">
        <v>8</v>
      </c>
      <c r="C10" s="2">
        <v>0</v>
      </c>
      <c r="D10" s="53">
        <v>0</v>
      </c>
      <c r="E10" s="2">
        <v>0</v>
      </c>
      <c r="F10" s="53">
        <v>0</v>
      </c>
      <c r="G10" s="2">
        <v>0</v>
      </c>
      <c r="H10" s="53">
        <v>0</v>
      </c>
    </row>
    <row r="11" spans="1:8" x14ac:dyDescent="0.3">
      <c r="A11" s="2">
        <v>7</v>
      </c>
      <c r="B11" s="2" t="s">
        <v>9</v>
      </c>
      <c r="C11" s="2">
        <v>0</v>
      </c>
      <c r="D11" s="53">
        <v>0</v>
      </c>
      <c r="E11" s="2">
        <v>0</v>
      </c>
      <c r="F11" s="53">
        <v>0</v>
      </c>
      <c r="G11" s="2">
        <v>0</v>
      </c>
      <c r="H11" s="53">
        <v>0</v>
      </c>
    </row>
    <row r="12" spans="1:8" x14ac:dyDescent="0.3">
      <c r="A12" s="2">
        <v>8</v>
      </c>
      <c r="B12" s="2" t="s">
        <v>10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</row>
    <row r="13" spans="1:8" x14ac:dyDescent="0.3">
      <c r="A13" s="2">
        <v>9</v>
      </c>
      <c r="B13" s="2" t="s">
        <v>11</v>
      </c>
      <c r="C13" s="2">
        <v>1</v>
      </c>
      <c r="D13" s="53">
        <v>11.3</v>
      </c>
      <c r="E13" s="2">
        <v>0</v>
      </c>
      <c r="F13" s="53">
        <v>0</v>
      </c>
      <c r="G13" s="2">
        <v>3</v>
      </c>
      <c r="H13" s="53">
        <v>28.43</v>
      </c>
    </row>
    <row r="14" spans="1:8" x14ac:dyDescent="0.3">
      <c r="A14" s="2">
        <v>10</v>
      </c>
      <c r="B14" s="2" t="s">
        <v>12</v>
      </c>
      <c r="C14" s="2">
        <v>7</v>
      </c>
      <c r="D14" s="53">
        <v>100.37</v>
      </c>
      <c r="E14" s="2">
        <v>0</v>
      </c>
      <c r="F14" s="53">
        <v>0</v>
      </c>
      <c r="G14" s="2">
        <v>9</v>
      </c>
      <c r="H14" s="53">
        <v>149.69</v>
      </c>
    </row>
    <row r="15" spans="1:8" x14ac:dyDescent="0.3">
      <c r="A15" s="2">
        <v>11</v>
      </c>
      <c r="B15" s="2" t="s">
        <v>13</v>
      </c>
      <c r="C15" s="2">
        <v>1</v>
      </c>
      <c r="D15" s="53">
        <v>30</v>
      </c>
      <c r="E15" s="2">
        <v>0</v>
      </c>
      <c r="F15" s="53">
        <v>0</v>
      </c>
      <c r="G15" s="2">
        <v>0</v>
      </c>
      <c r="H15" s="53">
        <v>0</v>
      </c>
    </row>
    <row r="16" spans="1:8" x14ac:dyDescent="0.3">
      <c r="A16" s="2">
        <v>12</v>
      </c>
      <c r="B16" s="2" t="s">
        <v>14</v>
      </c>
      <c r="C16" s="2">
        <v>0</v>
      </c>
      <c r="D16" s="53">
        <v>0</v>
      </c>
      <c r="E16" s="2">
        <v>0</v>
      </c>
      <c r="F16" s="53">
        <v>0</v>
      </c>
      <c r="G16" s="2">
        <v>0</v>
      </c>
      <c r="H16" s="53">
        <v>0</v>
      </c>
    </row>
    <row r="17" spans="1:8" x14ac:dyDescent="0.3">
      <c r="A17" s="3" t="s">
        <v>15</v>
      </c>
      <c r="B17" s="3" t="s">
        <v>16</v>
      </c>
      <c r="C17" s="3">
        <f t="shared" ref="C17:H17" si="0">SUM(C5:C16)</f>
        <v>9</v>
      </c>
      <c r="D17" s="54">
        <f t="shared" si="0"/>
        <v>141.67000000000002</v>
      </c>
      <c r="E17" s="3">
        <f t="shared" si="0"/>
        <v>0</v>
      </c>
      <c r="F17" s="54">
        <f t="shared" si="0"/>
        <v>0</v>
      </c>
      <c r="G17" s="3">
        <f t="shared" si="0"/>
        <v>25</v>
      </c>
      <c r="H17" s="54">
        <f t="shared" si="0"/>
        <v>254.53</v>
      </c>
    </row>
    <row r="18" spans="1:8" x14ac:dyDescent="0.3">
      <c r="A18" s="2">
        <v>1</v>
      </c>
      <c r="B18" s="2" t="s">
        <v>17</v>
      </c>
      <c r="C18" s="2">
        <v>0</v>
      </c>
      <c r="D18" s="53">
        <v>0</v>
      </c>
      <c r="E18" s="2">
        <v>0</v>
      </c>
      <c r="F18" s="53">
        <v>0</v>
      </c>
      <c r="G18" s="2">
        <v>0</v>
      </c>
      <c r="H18" s="53">
        <v>0</v>
      </c>
    </row>
    <row r="19" spans="1:8" x14ac:dyDescent="0.3">
      <c r="A19" s="2">
        <v>2</v>
      </c>
      <c r="B19" s="2" t="s">
        <v>36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</row>
    <row r="20" spans="1:8" x14ac:dyDescent="0.3">
      <c r="A20" s="2">
        <v>3</v>
      </c>
      <c r="B20" s="2" t="s">
        <v>18</v>
      </c>
      <c r="C20" s="2">
        <v>0</v>
      </c>
      <c r="D20" s="53">
        <v>0</v>
      </c>
      <c r="E20" s="2">
        <v>0</v>
      </c>
      <c r="F20" s="53">
        <v>0</v>
      </c>
      <c r="G20" s="2">
        <v>1</v>
      </c>
      <c r="H20" s="53">
        <v>15</v>
      </c>
    </row>
    <row r="21" spans="1:8" x14ac:dyDescent="0.3">
      <c r="A21" s="2">
        <v>4</v>
      </c>
      <c r="B21" s="2" t="s">
        <v>19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</row>
    <row r="22" spans="1:8" x14ac:dyDescent="0.3">
      <c r="A22" s="2">
        <v>5</v>
      </c>
      <c r="B22" s="2" t="s">
        <v>20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</row>
    <row r="23" spans="1:8" x14ac:dyDescent="0.3">
      <c r="A23" s="2">
        <v>6</v>
      </c>
      <c r="B23" s="2" t="s">
        <v>21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3">
        <v>0</v>
      </c>
    </row>
    <row r="24" spans="1:8" x14ac:dyDescent="0.3">
      <c r="A24" s="2">
        <v>7</v>
      </c>
      <c r="B24" s="2" t="s">
        <v>22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</row>
    <row r="25" spans="1:8" x14ac:dyDescent="0.3">
      <c r="A25" s="2">
        <v>8</v>
      </c>
      <c r="B25" s="2" t="s">
        <v>23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</row>
    <row r="26" spans="1:8" x14ac:dyDescent="0.3">
      <c r="A26" s="3" t="s">
        <v>24</v>
      </c>
      <c r="B26" s="3" t="s">
        <v>16</v>
      </c>
      <c r="C26" s="3">
        <f t="shared" ref="C26:H26" si="1">SUM(C18:C25)</f>
        <v>0</v>
      </c>
      <c r="D26" s="54">
        <f t="shared" si="1"/>
        <v>0</v>
      </c>
      <c r="E26" s="3">
        <f t="shared" si="1"/>
        <v>0</v>
      </c>
      <c r="F26" s="54">
        <f t="shared" si="1"/>
        <v>0</v>
      </c>
      <c r="G26" s="3">
        <f t="shared" si="1"/>
        <v>1</v>
      </c>
      <c r="H26" s="54">
        <f t="shared" si="1"/>
        <v>15</v>
      </c>
    </row>
    <row r="27" spans="1:8" x14ac:dyDescent="0.3">
      <c r="A27" s="2">
        <v>1</v>
      </c>
      <c r="B27" s="2" t="s">
        <v>25</v>
      </c>
      <c r="C27" s="2">
        <v>0</v>
      </c>
      <c r="D27" s="53">
        <v>0</v>
      </c>
      <c r="E27" s="2">
        <v>0</v>
      </c>
      <c r="F27" s="53">
        <v>0</v>
      </c>
      <c r="G27" s="2">
        <v>0</v>
      </c>
      <c r="H27" s="53">
        <v>0</v>
      </c>
    </row>
    <row r="28" spans="1:8" x14ac:dyDescent="0.3">
      <c r="A28" s="3" t="s">
        <v>26</v>
      </c>
      <c r="B28" s="3" t="s">
        <v>16</v>
      </c>
      <c r="C28" s="3">
        <f t="shared" ref="C28:H28" si="2">C27</f>
        <v>0</v>
      </c>
      <c r="D28" s="54">
        <f t="shared" si="2"/>
        <v>0</v>
      </c>
      <c r="E28" s="3">
        <f t="shared" si="2"/>
        <v>0</v>
      </c>
      <c r="F28" s="54">
        <f t="shared" si="2"/>
        <v>0</v>
      </c>
      <c r="G28" s="3">
        <f t="shared" si="2"/>
        <v>0</v>
      </c>
      <c r="H28" s="54">
        <f t="shared" si="2"/>
        <v>0</v>
      </c>
    </row>
    <row r="29" spans="1:8" x14ac:dyDescent="0.3">
      <c r="A29" s="2">
        <v>1</v>
      </c>
      <c r="B29" s="2" t="s">
        <v>27</v>
      </c>
      <c r="C29" s="2">
        <v>0</v>
      </c>
      <c r="D29" s="53">
        <v>0</v>
      </c>
      <c r="E29" s="2">
        <v>0</v>
      </c>
      <c r="F29" s="53">
        <v>0</v>
      </c>
      <c r="G29" s="2">
        <v>0</v>
      </c>
      <c r="H29" s="53">
        <v>0</v>
      </c>
    </row>
    <row r="30" spans="1:8" x14ac:dyDescent="0.3">
      <c r="A30" s="3" t="s">
        <v>28</v>
      </c>
      <c r="B30" s="3" t="s">
        <v>16</v>
      </c>
      <c r="C30" s="3">
        <f t="shared" ref="C30:H30" si="3">C17+C26+C28+C29</f>
        <v>9</v>
      </c>
      <c r="D30" s="54">
        <f t="shared" si="3"/>
        <v>141.67000000000002</v>
      </c>
      <c r="E30" s="3">
        <f t="shared" si="3"/>
        <v>0</v>
      </c>
      <c r="F30" s="54">
        <f t="shared" si="3"/>
        <v>0</v>
      </c>
      <c r="G30" s="3">
        <f t="shared" si="3"/>
        <v>26</v>
      </c>
      <c r="H30" s="54">
        <f t="shared" si="3"/>
        <v>269.52999999999997</v>
      </c>
    </row>
  </sheetData>
  <mergeCells count="3">
    <mergeCell ref="A2:H2"/>
    <mergeCell ref="A3:H3"/>
    <mergeCell ref="A1:H1"/>
  </mergeCells>
  <printOptions gridLines="1"/>
  <pageMargins left="1.01" right="0.25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50"/>
  </sheetPr>
  <dimension ref="A1:H28"/>
  <sheetViews>
    <sheetView workbookViewId="0">
      <selection sqref="A1:H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9.5546875" customWidth="1"/>
    <col min="4" max="4" width="10.6640625" style="46" customWidth="1"/>
    <col min="5" max="5" width="13.5546875" customWidth="1"/>
    <col min="6" max="6" width="13.5546875" style="46" customWidth="1"/>
    <col min="7" max="7" width="11.5546875" customWidth="1"/>
    <col min="8" max="8" width="10.109375" style="46" customWidth="1"/>
  </cols>
  <sheetData>
    <row r="1" spans="1:8" ht="18" x14ac:dyDescent="0.35">
      <c r="A1" s="601">
        <v>56</v>
      </c>
      <c r="B1" s="602"/>
      <c r="C1" s="602"/>
      <c r="D1" s="602"/>
      <c r="E1" s="602"/>
      <c r="F1" s="602"/>
      <c r="G1" s="602"/>
      <c r="H1" s="603"/>
    </row>
    <row r="2" spans="1:8" ht="18" x14ac:dyDescent="0.35">
      <c r="A2" s="568" t="s">
        <v>829</v>
      </c>
      <c r="B2" s="569"/>
      <c r="C2" s="569"/>
      <c r="D2" s="569"/>
      <c r="E2" s="569"/>
      <c r="F2" s="569"/>
      <c r="G2" s="569"/>
      <c r="H2" s="570"/>
    </row>
    <row r="3" spans="1:8" ht="18" x14ac:dyDescent="0.35">
      <c r="A3" s="571" t="s">
        <v>83</v>
      </c>
      <c r="B3" s="572"/>
      <c r="C3" s="572"/>
      <c r="D3" s="572"/>
      <c r="E3" s="572"/>
      <c r="F3" s="572"/>
      <c r="G3" s="572"/>
      <c r="H3" s="573"/>
    </row>
    <row r="4" spans="1:8" ht="67.5" customHeight="1" x14ac:dyDescent="0.3">
      <c r="A4" s="398" t="s">
        <v>0</v>
      </c>
      <c r="B4" s="398" t="s">
        <v>84</v>
      </c>
      <c r="C4" s="398" t="s">
        <v>51</v>
      </c>
      <c r="D4" s="72" t="s">
        <v>52</v>
      </c>
      <c r="E4" s="398" t="s">
        <v>53</v>
      </c>
      <c r="F4" s="72" t="s">
        <v>54</v>
      </c>
      <c r="G4" s="398" t="s">
        <v>55</v>
      </c>
      <c r="H4" s="72" t="s">
        <v>56</v>
      </c>
    </row>
    <row r="5" spans="1:8" x14ac:dyDescent="0.3">
      <c r="A5" s="5">
        <v>1</v>
      </c>
      <c r="B5" s="5" t="s">
        <v>96</v>
      </c>
      <c r="C5" s="5">
        <v>0</v>
      </c>
      <c r="D5" s="44">
        <v>0</v>
      </c>
      <c r="E5" s="5">
        <v>0</v>
      </c>
      <c r="F5" s="44">
        <v>0</v>
      </c>
      <c r="G5" s="5">
        <v>0</v>
      </c>
      <c r="H5" s="44">
        <v>0</v>
      </c>
    </row>
    <row r="6" spans="1:8" x14ac:dyDescent="0.3">
      <c r="A6" s="5">
        <v>2</v>
      </c>
      <c r="B6" s="5" t="s">
        <v>97</v>
      </c>
      <c r="C6" s="5">
        <v>1</v>
      </c>
      <c r="D6" s="44">
        <v>0.08</v>
      </c>
      <c r="E6" s="5">
        <v>0</v>
      </c>
      <c r="F6" s="44">
        <v>0</v>
      </c>
      <c r="G6" s="5">
        <v>0</v>
      </c>
      <c r="H6" s="44">
        <v>0</v>
      </c>
    </row>
    <row r="7" spans="1:8" x14ac:dyDescent="0.3">
      <c r="A7" s="5">
        <v>3</v>
      </c>
      <c r="B7" s="5" t="s">
        <v>98</v>
      </c>
      <c r="C7" s="5">
        <v>0</v>
      </c>
      <c r="D7" s="44">
        <v>0</v>
      </c>
      <c r="E7" s="5">
        <v>0</v>
      </c>
      <c r="F7" s="44">
        <v>0</v>
      </c>
      <c r="G7" s="5">
        <v>0</v>
      </c>
      <c r="H7" s="44">
        <v>0</v>
      </c>
    </row>
    <row r="8" spans="1:8" x14ac:dyDescent="0.3">
      <c r="A8" s="5">
        <v>4</v>
      </c>
      <c r="B8" s="5" t="s">
        <v>99</v>
      </c>
      <c r="C8" s="5">
        <v>0</v>
      </c>
      <c r="D8" s="44">
        <v>0</v>
      </c>
      <c r="E8" s="5">
        <v>0</v>
      </c>
      <c r="F8" s="44">
        <v>0</v>
      </c>
      <c r="G8" s="5">
        <v>0</v>
      </c>
      <c r="H8" s="44">
        <v>0</v>
      </c>
    </row>
    <row r="9" spans="1:8" x14ac:dyDescent="0.3">
      <c r="A9" s="5">
        <v>5</v>
      </c>
      <c r="B9" s="5" t="s">
        <v>100</v>
      </c>
      <c r="C9" s="5">
        <v>0</v>
      </c>
      <c r="D9" s="44">
        <v>0</v>
      </c>
      <c r="E9" s="5">
        <v>0</v>
      </c>
      <c r="F9" s="44">
        <v>0</v>
      </c>
      <c r="G9" s="5">
        <v>0</v>
      </c>
      <c r="H9" s="44">
        <v>0</v>
      </c>
    </row>
    <row r="10" spans="1:8" x14ac:dyDescent="0.3">
      <c r="A10" s="5">
        <v>6</v>
      </c>
      <c r="B10" s="5" t="s">
        <v>101</v>
      </c>
      <c r="C10" s="5">
        <v>0</v>
      </c>
      <c r="D10" s="44">
        <v>0</v>
      </c>
      <c r="E10" s="5">
        <v>0</v>
      </c>
      <c r="F10" s="44">
        <v>0</v>
      </c>
      <c r="G10" s="5">
        <v>0</v>
      </c>
      <c r="H10" s="44">
        <v>0</v>
      </c>
    </row>
    <row r="11" spans="1:8" x14ac:dyDescent="0.3">
      <c r="A11" s="5">
        <v>7</v>
      </c>
      <c r="B11" s="5" t="s">
        <v>102</v>
      </c>
      <c r="C11" s="5">
        <v>0</v>
      </c>
      <c r="D11" s="44">
        <v>0</v>
      </c>
      <c r="E11" s="5">
        <v>0</v>
      </c>
      <c r="F11" s="44">
        <v>0</v>
      </c>
      <c r="G11" s="5">
        <v>0</v>
      </c>
      <c r="H11" s="44">
        <v>0</v>
      </c>
    </row>
    <row r="12" spans="1:8" x14ac:dyDescent="0.3">
      <c r="A12" s="5">
        <v>8</v>
      </c>
      <c r="B12" s="5" t="s">
        <v>103</v>
      </c>
      <c r="C12" s="5">
        <v>0</v>
      </c>
      <c r="D12" s="44">
        <v>0</v>
      </c>
      <c r="E12" s="5">
        <v>0</v>
      </c>
      <c r="F12" s="44">
        <v>0</v>
      </c>
      <c r="G12" s="5">
        <v>0</v>
      </c>
      <c r="H12" s="44">
        <v>0</v>
      </c>
    </row>
    <row r="13" spans="1:8" x14ac:dyDescent="0.3">
      <c r="A13" s="5">
        <v>9</v>
      </c>
      <c r="B13" s="5" t="s">
        <v>104</v>
      </c>
      <c r="C13" s="5">
        <v>0</v>
      </c>
      <c r="D13" s="44">
        <v>0</v>
      </c>
      <c r="E13" s="5">
        <v>0</v>
      </c>
      <c r="F13" s="44">
        <v>0</v>
      </c>
      <c r="G13" s="5">
        <v>0</v>
      </c>
      <c r="H13" s="44">
        <v>0</v>
      </c>
    </row>
    <row r="14" spans="1:8" x14ac:dyDescent="0.3">
      <c r="A14" s="5">
        <v>10</v>
      </c>
      <c r="B14" s="5" t="s">
        <v>105</v>
      </c>
      <c r="C14" s="5">
        <v>1</v>
      </c>
      <c r="D14" s="44">
        <v>19</v>
      </c>
      <c r="E14" s="5">
        <v>0</v>
      </c>
      <c r="F14" s="44">
        <v>0</v>
      </c>
      <c r="G14" s="5">
        <v>0</v>
      </c>
      <c r="H14" s="44">
        <v>0</v>
      </c>
    </row>
    <row r="15" spans="1:8" x14ac:dyDescent="0.3">
      <c r="A15" s="5">
        <v>11</v>
      </c>
      <c r="B15" s="5" t="s">
        <v>106</v>
      </c>
      <c r="C15" s="5">
        <v>0</v>
      </c>
      <c r="D15" s="44">
        <v>0</v>
      </c>
      <c r="E15" s="5">
        <v>0</v>
      </c>
      <c r="F15" s="44">
        <v>0</v>
      </c>
      <c r="G15" s="5">
        <v>0</v>
      </c>
      <c r="H15" s="44">
        <v>0</v>
      </c>
    </row>
    <row r="16" spans="1:8" x14ac:dyDescent="0.3">
      <c r="A16" s="5">
        <v>12</v>
      </c>
      <c r="B16" s="5" t="s">
        <v>107</v>
      </c>
      <c r="C16" s="5">
        <v>1</v>
      </c>
      <c r="D16" s="44">
        <v>0.01</v>
      </c>
      <c r="E16" s="5">
        <v>0</v>
      </c>
      <c r="F16" s="44">
        <v>0</v>
      </c>
      <c r="G16" s="5">
        <v>0</v>
      </c>
      <c r="H16" s="44">
        <v>0</v>
      </c>
    </row>
    <row r="17" spans="1:8" x14ac:dyDescent="0.3">
      <c r="A17" s="5">
        <v>13</v>
      </c>
      <c r="B17" s="5" t="s">
        <v>108</v>
      </c>
      <c r="C17" s="5">
        <v>1</v>
      </c>
      <c r="D17" s="44">
        <v>19</v>
      </c>
      <c r="E17" s="5">
        <v>0</v>
      </c>
      <c r="F17" s="44">
        <v>0</v>
      </c>
      <c r="G17" s="5">
        <v>0</v>
      </c>
      <c r="H17" s="44">
        <v>0</v>
      </c>
    </row>
    <row r="18" spans="1:8" x14ac:dyDescent="0.3">
      <c r="A18" s="5">
        <v>14</v>
      </c>
      <c r="B18" s="5" t="s">
        <v>109</v>
      </c>
      <c r="C18" s="5">
        <v>0</v>
      </c>
      <c r="D18" s="44">
        <v>0</v>
      </c>
      <c r="E18" s="5">
        <v>0</v>
      </c>
      <c r="F18" s="44">
        <v>0</v>
      </c>
      <c r="G18" s="5">
        <v>0</v>
      </c>
      <c r="H18" s="44">
        <v>0</v>
      </c>
    </row>
    <row r="19" spans="1:8" x14ac:dyDescent="0.3">
      <c r="A19" s="5">
        <v>15</v>
      </c>
      <c r="B19" s="5" t="s">
        <v>110</v>
      </c>
      <c r="C19" s="5">
        <v>3</v>
      </c>
      <c r="D19" s="44">
        <v>41.88</v>
      </c>
      <c r="E19" s="5">
        <v>0</v>
      </c>
      <c r="F19" s="44">
        <v>0</v>
      </c>
      <c r="G19" s="5">
        <v>19</v>
      </c>
      <c r="H19" s="44">
        <v>120.14</v>
      </c>
    </row>
    <row r="20" spans="1:8" x14ac:dyDescent="0.3">
      <c r="A20" s="5">
        <v>16</v>
      </c>
      <c r="B20" s="5" t="s">
        <v>111</v>
      </c>
      <c r="C20" s="5">
        <v>0</v>
      </c>
      <c r="D20" s="44">
        <v>0</v>
      </c>
      <c r="E20" s="5">
        <v>0</v>
      </c>
      <c r="F20" s="44">
        <v>0</v>
      </c>
      <c r="G20" s="5">
        <v>0</v>
      </c>
      <c r="H20" s="44">
        <v>0</v>
      </c>
    </row>
    <row r="21" spans="1:8" x14ac:dyDescent="0.3">
      <c r="A21" s="5">
        <v>17</v>
      </c>
      <c r="B21" s="5" t="s">
        <v>112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</row>
    <row r="22" spans="1:8" x14ac:dyDescent="0.3">
      <c r="A22" s="5">
        <v>18</v>
      </c>
      <c r="B22" s="5" t="s">
        <v>113</v>
      </c>
      <c r="C22" s="5">
        <v>0</v>
      </c>
      <c r="D22" s="44">
        <v>0</v>
      </c>
      <c r="E22" s="5">
        <v>0</v>
      </c>
      <c r="F22" s="44">
        <v>0</v>
      </c>
      <c r="G22" s="5">
        <v>2</v>
      </c>
      <c r="H22" s="44">
        <v>40</v>
      </c>
    </row>
    <row r="23" spans="1:8" x14ac:dyDescent="0.3">
      <c r="A23" s="5">
        <v>19</v>
      </c>
      <c r="B23" s="5" t="s">
        <v>114</v>
      </c>
      <c r="C23" s="5">
        <v>0</v>
      </c>
      <c r="D23" s="44">
        <v>0</v>
      </c>
      <c r="E23" s="5">
        <v>0</v>
      </c>
      <c r="F23" s="44">
        <v>0</v>
      </c>
      <c r="G23" s="5">
        <v>0</v>
      </c>
      <c r="H23" s="44">
        <v>0</v>
      </c>
    </row>
    <row r="24" spans="1:8" x14ac:dyDescent="0.3">
      <c r="A24" s="5">
        <v>20</v>
      </c>
      <c r="B24" s="5" t="s">
        <v>115</v>
      </c>
      <c r="C24" s="5">
        <v>0</v>
      </c>
      <c r="D24" s="44">
        <v>0</v>
      </c>
      <c r="E24" s="5">
        <v>0</v>
      </c>
      <c r="F24" s="44">
        <v>0</v>
      </c>
      <c r="G24" s="5">
        <v>0</v>
      </c>
      <c r="H24" s="44">
        <v>0</v>
      </c>
    </row>
    <row r="25" spans="1:8" x14ac:dyDescent="0.3">
      <c r="A25" s="5">
        <v>21</v>
      </c>
      <c r="B25" s="5" t="s">
        <v>116</v>
      </c>
      <c r="C25" s="5">
        <v>0</v>
      </c>
      <c r="D25" s="44">
        <v>0</v>
      </c>
      <c r="E25" s="5">
        <v>0</v>
      </c>
      <c r="F25" s="44">
        <v>0</v>
      </c>
      <c r="G25" s="5">
        <v>0</v>
      </c>
      <c r="H25" s="44">
        <v>0</v>
      </c>
    </row>
    <row r="26" spans="1:8" x14ac:dyDescent="0.3">
      <c r="A26" s="5">
        <v>22</v>
      </c>
      <c r="B26" s="5" t="s">
        <v>117</v>
      </c>
      <c r="C26" s="5">
        <v>1</v>
      </c>
      <c r="D26" s="44">
        <v>11.7</v>
      </c>
      <c r="E26" s="5">
        <v>0</v>
      </c>
      <c r="F26" s="44">
        <v>0</v>
      </c>
      <c r="G26" s="5">
        <v>5</v>
      </c>
      <c r="H26" s="44">
        <v>109.39</v>
      </c>
    </row>
    <row r="27" spans="1:8" x14ac:dyDescent="0.3">
      <c r="A27" s="5">
        <v>23</v>
      </c>
      <c r="B27" s="5" t="s">
        <v>118</v>
      </c>
      <c r="C27" s="5">
        <v>1</v>
      </c>
      <c r="D27" s="44">
        <v>50</v>
      </c>
      <c r="E27" s="5">
        <v>0</v>
      </c>
      <c r="F27" s="44">
        <v>0</v>
      </c>
      <c r="G27" s="5">
        <v>0</v>
      </c>
      <c r="H27" s="44">
        <v>0</v>
      </c>
    </row>
    <row r="28" spans="1:8" x14ac:dyDescent="0.3">
      <c r="A28" s="6" t="s">
        <v>28</v>
      </c>
      <c r="B28" s="6" t="s">
        <v>16</v>
      </c>
      <c r="C28" s="6">
        <v>9</v>
      </c>
      <c r="D28" s="45">
        <v>141.66999999999999</v>
      </c>
      <c r="E28" s="6">
        <v>0</v>
      </c>
      <c r="F28" s="45">
        <v>0</v>
      </c>
      <c r="G28" s="6">
        <v>26</v>
      </c>
      <c r="H28" s="45">
        <v>269.52999999999997</v>
      </c>
    </row>
  </sheetData>
  <mergeCells count="3">
    <mergeCell ref="A2:H2"/>
    <mergeCell ref="A3:H3"/>
    <mergeCell ref="A1:H1"/>
  </mergeCells>
  <pageMargins left="0.37" right="0.25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50"/>
  </sheetPr>
  <dimension ref="A1:G30"/>
  <sheetViews>
    <sheetView workbookViewId="0">
      <selection sqref="A1:F1"/>
    </sheetView>
  </sheetViews>
  <sheetFormatPr defaultRowHeight="14.4" x14ac:dyDescent="0.3"/>
  <cols>
    <col min="2" max="2" width="14.33203125" customWidth="1"/>
    <col min="3" max="3" width="15.44140625" customWidth="1"/>
    <col min="4" max="4" width="14.5546875" style="46" customWidth="1"/>
    <col min="5" max="5" width="15" customWidth="1"/>
    <col min="6" max="6" width="13.33203125" style="46" customWidth="1"/>
  </cols>
  <sheetData>
    <row r="1" spans="1:7" s="103" customFormat="1" ht="18" x14ac:dyDescent="0.35">
      <c r="A1" s="588">
        <v>57</v>
      </c>
      <c r="B1" s="589"/>
      <c r="C1" s="589"/>
      <c r="D1" s="589"/>
      <c r="E1" s="589"/>
      <c r="F1" s="590"/>
    </row>
    <row r="2" spans="1:7" ht="44.25" customHeight="1" x14ac:dyDescent="0.3">
      <c r="A2" s="708" t="s">
        <v>742</v>
      </c>
      <c r="B2" s="768"/>
      <c r="C2" s="768"/>
      <c r="D2" s="768"/>
      <c r="E2" s="768"/>
      <c r="F2" s="769"/>
      <c r="G2" s="9"/>
    </row>
    <row r="3" spans="1:7" ht="18.75" customHeight="1" x14ac:dyDescent="0.3">
      <c r="A3" s="770" t="s">
        <v>33</v>
      </c>
      <c r="B3" s="771"/>
      <c r="C3" s="771"/>
      <c r="D3" s="771"/>
      <c r="E3" s="771"/>
      <c r="F3" s="772"/>
      <c r="G3" s="9"/>
    </row>
    <row r="4" spans="1:7" x14ac:dyDescent="0.3">
      <c r="A4" s="144" t="s">
        <v>0</v>
      </c>
      <c r="B4" s="144" t="s">
        <v>1</v>
      </c>
      <c r="C4" s="144" t="s">
        <v>70</v>
      </c>
      <c r="D4" s="72" t="s">
        <v>71</v>
      </c>
      <c r="E4" s="144" t="s">
        <v>68</v>
      </c>
      <c r="F4" s="72" t="s">
        <v>69</v>
      </c>
      <c r="G4" s="103"/>
    </row>
    <row r="5" spans="1:7" x14ac:dyDescent="0.3">
      <c r="A5" s="2">
        <v>1</v>
      </c>
      <c r="B5" s="2" t="s">
        <v>3</v>
      </c>
      <c r="C5" s="2">
        <v>0</v>
      </c>
      <c r="D5" s="53">
        <v>0</v>
      </c>
      <c r="E5" s="2">
        <v>0</v>
      </c>
      <c r="F5" s="53">
        <v>0</v>
      </c>
      <c r="G5" s="103"/>
    </row>
    <row r="6" spans="1:7" x14ac:dyDescent="0.3">
      <c r="A6" s="2">
        <v>2</v>
      </c>
      <c r="B6" s="2" t="s">
        <v>4</v>
      </c>
      <c r="C6" s="2">
        <v>0</v>
      </c>
      <c r="D6" s="53">
        <v>0</v>
      </c>
      <c r="E6" s="2">
        <v>0</v>
      </c>
      <c r="F6" s="53">
        <v>0</v>
      </c>
      <c r="G6" s="103"/>
    </row>
    <row r="7" spans="1:7" x14ac:dyDescent="0.3">
      <c r="A7" s="2">
        <v>3</v>
      </c>
      <c r="B7" s="2" t="s">
        <v>5</v>
      </c>
      <c r="C7" s="2">
        <v>0</v>
      </c>
      <c r="D7" s="53">
        <v>0</v>
      </c>
      <c r="E7" s="2">
        <v>0</v>
      </c>
      <c r="F7" s="53">
        <v>0</v>
      </c>
      <c r="G7" s="103"/>
    </row>
    <row r="8" spans="1:7" x14ac:dyDescent="0.3">
      <c r="A8" s="2">
        <v>4</v>
      </c>
      <c r="B8" s="2" t="s">
        <v>6</v>
      </c>
      <c r="C8" s="2">
        <v>0</v>
      </c>
      <c r="D8" s="53">
        <v>0</v>
      </c>
      <c r="E8" s="2">
        <v>0</v>
      </c>
      <c r="F8" s="53">
        <v>0</v>
      </c>
      <c r="G8" s="103"/>
    </row>
    <row r="9" spans="1:7" x14ac:dyDescent="0.3">
      <c r="A9" s="2">
        <v>5</v>
      </c>
      <c r="B9" s="2" t="s">
        <v>7</v>
      </c>
      <c r="C9" s="2">
        <v>0</v>
      </c>
      <c r="D9" s="53">
        <v>0</v>
      </c>
      <c r="E9" s="2">
        <v>0</v>
      </c>
      <c r="F9" s="53">
        <v>0</v>
      </c>
      <c r="G9" s="103"/>
    </row>
    <row r="10" spans="1:7" x14ac:dyDescent="0.3">
      <c r="A10" s="2">
        <v>6</v>
      </c>
      <c r="B10" s="2" t="s">
        <v>8</v>
      </c>
      <c r="C10" s="2">
        <v>0</v>
      </c>
      <c r="D10" s="53">
        <v>0</v>
      </c>
      <c r="E10" s="2">
        <v>0</v>
      </c>
      <c r="F10" s="53">
        <v>0</v>
      </c>
      <c r="G10" s="103"/>
    </row>
    <row r="11" spans="1:7" x14ac:dyDescent="0.3">
      <c r="A11" s="2">
        <v>7</v>
      </c>
      <c r="B11" s="2" t="s">
        <v>9</v>
      </c>
      <c r="C11" s="2">
        <v>0</v>
      </c>
      <c r="D11" s="53">
        <v>0</v>
      </c>
      <c r="E11" s="2">
        <v>0</v>
      </c>
      <c r="F11" s="53">
        <v>0</v>
      </c>
      <c r="G11" s="103"/>
    </row>
    <row r="12" spans="1:7" x14ac:dyDescent="0.3">
      <c r="A12" s="2">
        <v>8</v>
      </c>
      <c r="B12" s="2" t="s">
        <v>10</v>
      </c>
      <c r="C12" s="2">
        <v>0</v>
      </c>
      <c r="D12" s="53">
        <v>0</v>
      </c>
      <c r="E12" s="2">
        <v>0</v>
      </c>
      <c r="F12" s="53">
        <v>0</v>
      </c>
      <c r="G12" s="103"/>
    </row>
    <row r="13" spans="1:7" x14ac:dyDescent="0.3">
      <c r="A13" s="2">
        <v>9</v>
      </c>
      <c r="B13" s="2" t="s">
        <v>11</v>
      </c>
      <c r="C13" s="2">
        <v>0</v>
      </c>
      <c r="D13" s="53">
        <v>0</v>
      </c>
      <c r="E13" s="2">
        <v>0</v>
      </c>
      <c r="F13" s="53">
        <v>0</v>
      </c>
      <c r="G13" s="103"/>
    </row>
    <row r="14" spans="1:7" x14ac:dyDescent="0.3">
      <c r="A14" s="2">
        <v>10</v>
      </c>
      <c r="B14" s="2" t="s">
        <v>12</v>
      </c>
      <c r="C14" s="2">
        <v>6</v>
      </c>
      <c r="D14" s="53">
        <v>6.01</v>
      </c>
      <c r="E14" s="2">
        <v>18</v>
      </c>
      <c r="F14" s="53">
        <v>11.09</v>
      </c>
      <c r="G14" s="103"/>
    </row>
    <row r="15" spans="1:7" x14ac:dyDescent="0.3">
      <c r="A15" s="2">
        <v>11</v>
      </c>
      <c r="B15" s="2" t="s">
        <v>13</v>
      </c>
      <c r="C15" s="2">
        <v>0</v>
      </c>
      <c r="D15" s="53">
        <v>0</v>
      </c>
      <c r="E15" s="2">
        <v>0</v>
      </c>
      <c r="F15" s="53">
        <v>0</v>
      </c>
      <c r="G15" s="103"/>
    </row>
    <row r="16" spans="1:7" x14ac:dyDescent="0.3">
      <c r="A16" s="2">
        <v>12</v>
      </c>
      <c r="B16" s="2" t="s">
        <v>14</v>
      </c>
      <c r="C16" s="2">
        <v>0</v>
      </c>
      <c r="D16" s="53">
        <v>0</v>
      </c>
      <c r="E16" s="2">
        <v>0</v>
      </c>
      <c r="F16" s="53">
        <v>0</v>
      </c>
      <c r="G16" s="103"/>
    </row>
    <row r="17" spans="1:7" x14ac:dyDescent="0.3">
      <c r="A17" s="3" t="s">
        <v>15</v>
      </c>
      <c r="B17" s="3" t="s">
        <v>16</v>
      </c>
      <c r="C17" s="3">
        <f>SUM(C5:C16)</f>
        <v>6</v>
      </c>
      <c r="D17" s="54">
        <f>SUM(D5:D16)</f>
        <v>6.01</v>
      </c>
      <c r="E17" s="3">
        <f>SUM(E5:E16)</f>
        <v>18</v>
      </c>
      <c r="F17" s="54">
        <f>SUM(F5:F16)</f>
        <v>11.09</v>
      </c>
      <c r="G17" s="103"/>
    </row>
    <row r="18" spans="1:7" x14ac:dyDescent="0.3">
      <c r="A18" s="2">
        <v>1</v>
      </c>
      <c r="B18" s="2" t="s">
        <v>17</v>
      </c>
      <c r="C18" s="2">
        <v>0</v>
      </c>
      <c r="D18" s="53">
        <v>0</v>
      </c>
      <c r="E18" s="2">
        <v>0</v>
      </c>
      <c r="F18" s="53">
        <v>0</v>
      </c>
      <c r="G18" s="103"/>
    </row>
    <row r="19" spans="1:7" x14ac:dyDescent="0.3">
      <c r="A19" s="2">
        <v>2</v>
      </c>
      <c r="B19" s="2" t="s">
        <v>34</v>
      </c>
      <c r="C19" s="2">
        <v>0</v>
      </c>
      <c r="D19" s="53">
        <v>0</v>
      </c>
      <c r="E19" s="2">
        <v>0</v>
      </c>
      <c r="F19" s="53">
        <v>0</v>
      </c>
      <c r="G19" s="103"/>
    </row>
    <row r="20" spans="1:7" x14ac:dyDescent="0.3">
      <c r="A20" s="2">
        <v>3</v>
      </c>
      <c r="B20" s="2" t="s">
        <v>18</v>
      </c>
      <c r="C20" s="2">
        <v>1</v>
      </c>
      <c r="D20" s="53">
        <v>0.22</v>
      </c>
      <c r="E20" s="2">
        <v>2</v>
      </c>
      <c r="F20" s="53">
        <v>0.3</v>
      </c>
      <c r="G20" s="103"/>
    </row>
    <row r="21" spans="1:7" x14ac:dyDescent="0.3">
      <c r="A21" s="2">
        <v>4</v>
      </c>
      <c r="B21" s="2" t="s">
        <v>19</v>
      </c>
      <c r="C21" s="2">
        <v>0</v>
      </c>
      <c r="D21" s="53">
        <v>0</v>
      </c>
      <c r="E21" s="2">
        <v>0</v>
      </c>
      <c r="F21" s="53">
        <v>0</v>
      </c>
      <c r="G21" s="103"/>
    </row>
    <row r="22" spans="1:7" x14ac:dyDescent="0.3">
      <c r="A22" s="2">
        <v>5</v>
      </c>
      <c r="B22" s="2" t="s">
        <v>20</v>
      </c>
      <c r="C22" s="2">
        <v>0</v>
      </c>
      <c r="D22" s="53">
        <v>0</v>
      </c>
      <c r="E22" s="2">
        <v>0</v>
      </c>
      <c r="F22" s="53">
        <v>0</v>
      </c>
      <c r="G22" s="103"/>
    </row>
    <row r="23" spans="1:7" x14ac:dyDescent="0.3">
      <c r="A23" s="2">
        <v>6</v>
      </c>
      <c r="B23" s="2" t="s">
        <v>21</v>
      </c>
      <c r="C23" s="2">
        <v>0</v>
      </c>
      <c r="D23" s="53">
        <v>0</v>
      </c>
      <c r="E23" s="2">
        <v>0</v>
      </c>
      <c r="F23" s="53">
        <v>0</v>
      </c>
      <c r="G23" s="103"/>
    </row>
    <row r="24" spans="1:7" x14ac:dyDescent="0.3">
      <c r="A24" s="2">
        <v>7</v>
      </c>
      <c r="B24" s="2" t="s">
        <v>22</v>
      </c>
      <c r="C24" s="2">
        <v>15</v>
      </c>
      <c r="D24" s="53">
        <v>5.6</v>
      </c>
      <c r="E24" s="2">
        <v>5161</v>
      </c>
      <c r="F24" s="53">
        <v>1168.6199999999999</v>
      </c>
      <c r="G24" s="103"/>
    </row>
    <row r="25" spans="1:7" x14ac:dyDescent="0.3">
      <c r="A25" s="2">
        <v>8</v>
      </c>
      <c r="B25" s="2" t="s">
        <v>23</v>
      </c>
      <c r="C25" s="2">
        <v>0</v>
      </c>
      <c r="D25" s="53">
        <v>0</v>
      </c>
      <c r="E25" s="2">
        <v>0</v>
      </c>
      <c r="F25" s="53">
        <v>0</v>
      </c>
      <c r="G25" s="103"/>
    </row>
    <row r="26" spans="1:7" x14ac:dyDescent="0.3">
      <c r="A26" s="3" t="s">
        <v>24</v>
      </c>
      <c r="B26" s="3" t="s">
        <v>16</v>
      </c>
      <c r="C26" s="3">
        <f>SUM(C18:C25)</f>
        <v>16</v>
      </c>
      <c r="D26" s="54">
        <f>SUM(D18:D25)</f>
        <v>5.8199999999999994</v>
      </c>
      <c r="E26" s="3">
        <f>SUM(E18:E25)</f>
        <v>5163</v>
      </c>
      <c r="F26" s="54">
        <f>SUM(F18:F25)</f>
        <v>1168.9199999999998</v>
      </c>
      <c r="G26" s="103"/>
    </row>
    <row r="27" spans="1:7" x14ac:dyDescent="0.3">
      <c r="A27" s="2">
        <v>1</v>
      </c>
      <c r="B27" s="2" t="s">
        <v>25</v>
      </c>
      <c r="C27" s="2">
        <v>3</v>
      </c>
      <c r="D27" s="53">
        <v>2.4</v>
      </c>
      <c r="E27" s="2">
        <v>3</v>
      </c>
      <c r="F27" s="53">
        <v>0.88</v>
      </c>
      <c r="G27" s="103"/>
    </row>
    <row r="28" spans="1:7" x14ac:dyDescent="0.3">
      <c r="A28" s="3" t="s">
        <v>26</v>
      </c>
      <c r="B28" s="3" t="s">
        <v>16</v>
      </c>
      <c r="C28" s="3">
        <f>C27</f>
        <v>3</v>
      </c>
      <c r="D28" s="54">
        <f>D27</f>
        <v>2.4</v>
      </c>
      <c r="E28" s="3">
        <f>E27</f>
        <v>3</v>
      </c>
      <c r="F28" s="54">
        <f>F27</f>
        <v>0.88</v>
      </c>
      <c r="G28" s="103"/>
    </row>
    <row r="29" spans="1:7" x14ac:dyDescent="0.3">
      <c r="A29" s="2">
        <v>1</v>
      </c>
      <c r="B29" s="2" t="s">
        <v>27</v>
      </c>
      <c r="C29" s="2">
        <v>0</v>
      </c>
      <c r="D29" s="53">
        <v>0</v>
      </c>
      <c r="E29" s="2">
        <v>0</v>
      </c>
      <c r="F29" s="53">
        <v>0</v>
      </c>
      <c r="G29" s="103"/>
    </row>
    <row r="30" spans="1:7" x14ac:dyDescent="0.3">
      <c r="A30" s="3" t="s">
        <v>28</v>
      </c>
      <c r="B30" s="3" t="s">
        <v>16</v>
      </c>
      <c r="C30" s="3">
        <f>C17+C26+C28+C29</f>
        <v>25</v>
      </c>
      <c r="D30" s="54">
        <f>D17+D26+D28+D29</f>
        <v>14.229999999999999</v>
      </c>
      <c r="E30" s="3">
        <f>E17+E26+E28+E29</f>
        <v>5184</v>
      </c>
      <c r="F30" s="54">
        <f>F17+F26+F28+F29</f>
        <v>1180.8899999999999</v>
      </c>
      <c r="G30" s="103"/>
    </row>
  </sheetData>
  <mergeCells count="3">
    <mergeCell ref="A2:F2"/>
    <mergeCell ref="A3:F3"/>
    <mergeCell ref="A1:F1"/>
  </mergeCells>
  <printOptions gridLines="1"/>
  <pageMargins left="0.7" right="0.7" top="0.75" bottom="0.75" header="0.3" footer="0.3"/>
  <pageSetup paperSize="9" scale="105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50"/>
  </sheetPr>
  <dimension ref="A1:F28"/>
  <sheetViews>
    <sheetView workbookViewId="0">
      <selection sqref="A1:F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18" customWidth="1"/>
    <col min="4" max="4" width="18.44140625" style="46" bestFit="1" customWidth="1"/>
    <col min="5" max="5" width="15.5546875" bestFit="1" customWidth="1"/>
    <col min="6" max="6" width="16.6640625" style="46" bestFit="1" customWidth="1"/>
  </cols>
  <sheetData>
    <row r="1" spans="1:6" ht="21" x14ac:dyDescent="0.4">
      <c r="A1" s="583">
        <v>58</v>
      </c>
      <c r="B1" s="584"/>
      <c r="C1" s="584"/>
      <c r="D1" s="584"/>
      <c r="E1" s="584"/>
      <c r="F1" s="585"/>
    </row>
    <row r="2" spans="1:6" ht="40.5" customHeight="1" x14ac:dyDescent="0.4">
      <c r="A2" s="711" t="s">
        <v>830</v>
      </c>
      <c r="B2" s="760"/>
      <c r="C2" s="760"/>
      <c r="D2" s="760"/>
      <c r="E2" s="760"/>
      <c r="F2" s="761"/>
    </row>
    <row r="3" spans="1:6" ht="21" x14ac:dyDescent="0.4">
      <c r="A3" s="749" t="s">
        <v>83</v>
      </c>
      <c r="B3" s="750"/>
      <c r="C3" s="750"/>
      <c r="D3" s="750"/>
      <c r="E3" s="750"/>
      <c r="F3" s="751"/>
    </row>
    <row r="4" spans="1:6" ht="30" customHeight="1" x14ac:dyDescent="0.3">
      <c r="A4" s="398" t="s">
        <v>0</v>
      </c>
      <c r="B4" s="398" t="s">
        <v>84</v>
      </c>
      <c r="C4" s="398" t="s">
        <v>831</v>
      </c>
      <c r="D4" s="72" t="s">
        <v>832</v>
      </c>
      <c r="E4" s="398" t="s">
        <v>833</v>
      </c>
      <c r="F4" s="72" t="s">
        <v>834</v>
      </c>
    </row>
    <row r="5" spans="1:6" x14ac:dyDescent="0.3">
      <c r="A5" s="5">
        <v>1</v>
      </c>
      <c r="B5" s="5" t="s">
        <v>96</v>
      </c>
      <c r="C5" s="5">
        <v>0</v>
      </c>
      <c r="D5" s="44">
        <v>0</v>
      </c>
      <c r="E5" s="5">
        <v>0</v>
      </c>
      <c r="F5" s="44">
        <v>0</v>
      </c>
    </row>
    <row r="6" spans="1:6" x14ac:dyDescent="0.3">
      <c r="A6" s="5">
        <v>2</v>
      </c>
      <c r="B6" s="5" t="s">
        <v>97</v>
      </c>
      <c r="C6" s="5">
        <v>0</v>
      </c>
      <c r="D6" s="44">
        <v>0</v>
      </c>
      <c r="E6" s="5">
        <v>4</v>
      </c>
      <c r="F6" s="44">
        <v>0.67</v>
      </c>
    </row>
    <row r="7" spans="1:6" x14ac:dyDescent="0.3">
      <c r="A7" s="5">
        <v>3</v>
      </c>
      <c r="B7" s="5" t="s">
        <v>98</v>
      </c>
      <c r="C7" s="5">
        <v>0</v>
      </c>
      <c r="D7" s="44">
        <v>0</v>
      </c>
      <c r="E7" s="5">
        <v>0</v>
      </c>
      <c r="F7" s="44">
        <v>0</v>
      </c>
    </row>
    <row r="8" spans="1:6" x14ac:dyDescent="0.3">
      <c r="A8" s="5">
        <v>4</v>
      </c>
      <c r="B8" s="5" t="s">
        <v>99</v>
      </c>
      <c r="C8" s="5">
        <v>0</v>
      </c>
      <c r="D8" s="44">
        <v>0</v>
      </c>
      <c r="E8" s="5">
        <v>1</v>
      </c>
      <c r="F8" s="44">
        <v>0.52</v>
      </c>
    </row>
    <row r="9" spans="1:6" x14ac:dyDescent="0.3">
      <c r="A9" s="5">
        <v>5</v>
      </c>
      <c r="B9" s="5" t="s">
        <v>100</v>
      </c>
      <c r="C9" s="5">
        <v>15</v>
      </c>
      <c r="D9" s="44">
        <v>5.6</v>
      </c>
      <c r="E9" s="5">
        <v>1400</v>
      </c>
      <c r="F9" s="44">
        <v>229.04</v>
      </c>
    </row>
    <row r="10" spans="1:6" x14ac:dyDescent="0.3">
      <c r="A10" s="5">
        <v>6</v>
      </c>
      <c r="B10" s="5" t="s">
        <v>101</v>
      </c>
      <c r="C10" s="5">
        <v>0</v>
      </c>
      <c r="D10" s="44">
        <v>0</v>
      </c>
      <c r="E10" s="5">
        <v>0</v>
      </c>
      <c r="F10" s="44">
        <v>0</v>
      </c>
    </row>
    <row r="11" spans="1:6" x14ac:dyDescent="0.3">
      <c r="A11" s="5">
        <v>7</v>
      </c>
      <c r="B11" s="5" t="s">
        <v>102</v>
      </c>
      <c r="C11" s="5">
        <v>0</v>
      </c>
      <c r="D11" s="44">
        <v>0</v>
      </c>
      <c r="E11" s="5">
        <v>0</v>
      </c>
      <c r="F11" s="44">
        <v>0</v>
      </c>
    </row>
    <row r="12" spans="1:6" x14ac:dyDescent="0.3">
      <c r="A12" s="5">
        <v>8</v>
      </c>
      <c r="B12" s="5" t="s">
        <v>103</v>
      </c>
      <c r="C12" s="5">
        <v>0</v>
      </c>
      <c r="D12" s="44">
        <v>0</v>
      </c>
      <c r="E12" s="5">
        <v>0</v>
      </c>
      <c r="F12" s="44">
        <v>0</v>
      </c>
    </row>
    <row r="13" spans="1:6" x14ac:dyDescent="0.3">
      <c r="A13" s="5">
        <v>9</v>
      </c>
      <c r="B13" s="5" t="s">
        <v>104</v>
      </c>
      <c r="C13" s="5">
        <v>0</v>
      </c>
      <c r="D13" s="44">
        <v>0</v>
      </c>
      <c r="E13" s="5">
        <v>4</v>
      </c>
      <c r="F13" s="44">
        <v>2.9</v>
      </c>
    </row>
    <row r="14" spans="1:6" x14ac:dyDescent="0.3">
      <c r="A14" s="5">
        <v>10</v>
      </c>
      <c r="B14" s="5" t="s">
        <v>105</v>
      </c>
      <c r="C14" s="5">
        <v>0</v>
      </c>
      <c r="D14" s="44">
        <v>0</v>
      </c>
      <c r="E14" s="5">
        <v>0</v>
      </c>
      <c r="F14" s="44">
        <v>0</v>
      </c>
    </row>
    <row r="15" spans="1:6" x14ac:dyDescent="0.3">
      <c r="A15" s="5">
        <v>11</v>
      </c>
      <c r="B15" s="5" t="s">
        <v>106</v>
      </c>
      <c r="C15" s="5">
        <v>1</v>
      </c>
      <c r="D15" s="44">
        <v>0.22</v>
      </c>
      <c r="E15" s="5">
        <v>1</v>
      </c>
      <c r="F15" s="44">
        <v>0.18</v>
      </c>
    </row>
    <row r="16" spans="1:6" x14ac:dyDescent="0.3">
      <c r="A16" s="5">
        <v>12</v>
      </c>
      <c r="B16" s="5" t="s">
        <v>107</v>
      </c>
      <c r="C16" s="5">
        <v>6</v>
      </c>
      <c r="D16" s="44">
        <v>6.01</v>
      </c>
      <c r="E16" s="5">
        <v>6</v>
      </c>
      <c r="F16" s="44">
        <v>6.01</v>
      </c>
    </row>
    <row r="17" spans="1:6" x14ac:dyDescent="0.3">
      <c r="A17" s="5">
        <v>13</v>
      </c>
      <c r="B17" s="5" t="s">
        <v>108</v>
      </c>
      <c r="C17" s="5">
        <v>0</v>
      </c>
      <c r="D17" s="44">
        <v>0</v>
      </c>
      <c r="E17" s="5">
        <v>1</v>
      </c>
      <c r="F17" s="44">
        <v>0.27</v>
      </c>
    </row>
    <row r="18" spans="1:6" x14ac:dyDescent="0.3">
      <c r="A18" s="5">
        <v>14</v>
      </c>
      <c r="B18" s="5" t="s">
        <v>109</v>
      </c>
      <c r="C18" s="5">
        <v>0</v>
      </c>
      <c r="D18" s="44">
        <v>0</v>
      </c>
      <c r="E18" s="5">
        <v>1</v>
      </c>
      <c r="F18" s="44">
        <v>0.37</v>
      </c>
    </row>
    <row r="19" spans="1:6" x14ac:dyDescent="0.3">
      <c r="A19" s="5">
        <v>15</v>
      </c>
      <c r="B19" s="5" t="s">
        <v>110</v>
      </c>
      <c r="C19" s="5">
        <v>0</v>
      </c>
      <c r="D19" s="44">
        <v>0</v>
      </c>
      <c r="E19" s="5">
        <v>3763</v>
      </c>
      <c r="F19" s="44">
        <v>940.05</v>
      </c>
    </row>
    <row r="20" spans="1:6" x14ac:dyDescent="0.3">
      <c r="A20" s="5">
        <v>16</v>
      </c>
      <c r="B20" s="5" t="s">
        <v>111</v>
      </c>
      <c r="C20" s="5">
        <v>0</v>
      </c>
      <c r="D20" s="44">
        <v>0</v>
      </c>
      <c r="E20" s="5">
        <v>0</v>
      </c>
      <c r="F20" s="44">
        <v>0</v>
      </c>
    </row>
    <row r="21" spans="1:6" x14ac:dyDescent="0.3">
      <c r="A21" s="5">
        <v>17</v>
      </c>
      <c r="B21" s="5" t="s">
        <v>112</v>
      </c>
      <c r="C21" s="5">
        <v>0</v>
      </c>
      <c r="D21" s="44">
        <v>0</v>
      </c>
      <c r="E21" s="5">
        <v>0</v>
      </c>
      <c r="F21" s="44">
        <v>0</v>
      </c>
    </row>
    <row r="22" spans="1:6" x14ac:dyDescent="0.3">
      <c r="A22" s="5">
        <v>18</v>
      </c>
      <c r="B22" s="5" t="s">
        <v>113</v>
      </c>
      <c r="C22" s="5">
        <v>0</v>
      </c>
      <c r="D22" s="44">
        <v>0</v>
      </c>
      <c r="E22" s="5">
        <v>0</v>
      </c>
      <c r="F22" s="44">
        <v>0</v>
      </c>
    </row>
    <row r="23" spans="1:6" x14ac:dyDescent="0.3">
      <c r="A23" s="5">
        <v>19</v>
      </c>
      <c r="B23" s="5" t="s">
        <v>114</v>
      </c>
      <c r="C23" s="5">
        <v>0</v>
      </c>
      <c r="D23" s="44">
        <v>0</v>
      </c>
      <c r="E23" s="5">
        <v>0</v>
      </c>
      <c r="F23" s="44">
        <v>0</v>
      </c>
    </row>
    <row r="24" spans="1:6" x14ac:dyDescent="0.3">
      <c r="A24" s="5">
        <v>20</v>
      </c>
      <c r="B24" s="5" t="s">
        <v>115</v>
      </c>
      <c r="C24" s="5">
        <v>0</v>
      </c>
      <c r="D24" s="44">
        <v>0</v>
      </c>
      <c r="E24" s="5">
        <v>0</v>
      </c>
      <c r="F24" s="44">
        <v>0</v>
      </c>
    </row>
    <row r="25" spans="1:6" x14ac:dyDescent="0.3">
      <c r="A25" s="5">
        <v>21</v>
      </c>
      <c r="B25" s="5" t="s">
        <v>116</v>
      </c>
      <c r="C25" s="5">
        <v>0</v>
      </c>
      <c r="D25" s="44">
        <v>0</v>
      </c>
      <c r="E25" s="5">
        <v>0</v>
      </c>
      <c r="F25" s="44">
        <v>0</v>
      </c>
    </row>
    <row r="26" spans="1:6" x14ac:dyDescent="0.3">
      <c r="A26" s="5">
        <v>22</v>
      </c>
      <c r="B26" s="5" t="s">
        <v>117</v>
      </c>
      <c r="C26" s="5">
        <v>0</v>
      </c>
      <c r="D26" s="44">
        <v>0</v>
      </c>
      <c r="E26" s="5">
        <v>0</v>
      </c>
      <c r="F26" s="44">
        <v>0</v>
      </c>
    </row>
    <row r="27" spans="1:6" x14ac:dyDescent="0.3">
      <c r="A27" s="5">
        <v>23</v>
      </c>
      <c r="B27" s="5" t="s">
        <v>118</v>
      </c>
      <c r="C27" s="5">
        <v>3</v>
      </c>
      <c r="D27" s="44">
        <v>2.4</v>
      </c>
      <c r="E27" s="5">
        <v>3</v>
      </c>
      <c r="F27" s="44">
        <v>0.88</v>
      </c>
    </row>
    <row r="28" spans="1:6" x14ac:dyDescent="0.3">
      <c r="A28" s="6" t="s">
        <v>28</v>
      </c>
      <c r="B28" s="6" t="s">
        <v>16</v>
      </c>
      <c r="C28" s="6">
        <f>SUM(C5:C27)</f>
        <v>25</v>
      </c>
      <c r="D28" s="45">
        <f t="shared" ref="D28:F28" si="0">SUM(D5:D27)</f>
        <v>14.229999999999999</v>
      </c>
      <c r="E28" s="6">
        <f t="shared" si="0"/>
        <v>5184</v>
      </c>
      <c r="F28" s="45">
        <f t="shared" si="0"/>
        <v>1180.8900000000001</v>
      </c>
    </row>
  </sheetData>
  <mergeCells count="3">
    <mergeCell ref="A2:F2"/>
    <mergeCell ref="A3:F3"/>
    <mergeCell ref="A1:F1"/>
  </mergeCells>
  <printOptions gridLines="1"/>
  <pageMargins left="0.41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workbookViewId="0">
      <selection sqref="A1:K1"/>
    </sheetView>
  </sheetViews>
  <sheetFormatPr defaultRowHeight="14.4" x14ac:dyDescent="0.3"/>
  <cols>
    <col min="1" max="1" width="6.44140625" bestFit="1" customWidth="1"/>
    <col min="2" max="2" width="8.109375" customWidth="1"/>
    <col min="3" max="3" width="6.109375" customWidth="1"/>
    <col min="4" max="4" width="11.33203125" bestFit="1" customWidth="1"/>
    <col min="5" max="5" width="6.44140625" customWidth="1"/>
    <col min="6" max="6" width="14" style="335" bestFit="1" customWidth="1"/>
    <col min="7" max="7" width="8.5546875" customWidth="1"/>
    <col min="8" max="8" width="7.33203125" customWidth="1"/>
    <col min="9" max="10" width="8.109375" bestFit="1" customWidth="1"/>
    <col min="11" max="11" width="9.109375" style="335" customWidth="1"/>
  </cols>
  <sheetData>
    <row r="1" spans="1:11" ht="25.5" customHeight="1" x14ac:dyDescent="0.3">
      <c r="A1" s="538">
        <v>5</v>
      </c>
      <c r="B1" s="539"/>
      <c r="C1" s="539"/>
      <c r="D1" s="539"/>
      <c r="E1" s="539"/>
      <c r="F1" s="539"/>
      <c r="G1" s="539"/>
      <c r="H1" s="539"/>
      <c r="I1" s="539"/>
      <c r="J1" s="539"/>
      <c r="K1" s="540"/>
    </row>
    <row r="2" spans="1:11" ht="25.8" x14ac:dyDescent="0.5">
      <c r="A2" s="543" t="s">
        <v>235</v>
      </c>
      <c r="B2" s="544"/>
      <c r="C2" s="544"/>
      <c r="D2" s="544"/>
      <c r="E2" s="544"/>
      <c r="F2" s="544"/>
      <c r="G2" s="544"/>
      <c r="H2" s="544"/>
      <c r="I2" s="544"/>
      <c r="J2" s="544"/>
      <c r="K2" s="545"/>
    </row>
    <row r="3" spans="1:11" ht="25.8" x14ac:dyDescent="0.5">
      <c r="A3" s="546" t="s">
        <v>762</v>
      </c>
      <c r="B3" s="547"/>
      <c r="C3" s="547"/>
      <c r="D3" s="547"/>
      <c r="E3" s="547"/>
      <c r="F3" s="547"/>
      <c r="G3" s="547"/>
      <c r="H3" s="547"/>
      <c r="I3" s="547"/>
      <c r="J3" s="547"/>
      <c r="K3" s="548"/>
    </row>
    <row r="4" spans="1:11" s="133" customFormat="1" ht="25.8" x14ac:dyDescent="0.5">
      <c r="A4" s="554" t="s">
        <v>236</v>
      </c>
      <c r="B4" s="554" t="s">
        <v>1</v>
      </c>
      <c r="C4" s="549" t="s">
        <v>666</v>
      </c>
      <c r="D4" s="550"/>
      <c r="E4" s="550"/>
      <c r="F4" s="551"/>
      <c r="G4" s="552" t="s">
        <v>241</v>
      </c>
      <c r="H4" s="549" t="s">
        <v>667</v>
      </c>
      <c r="I4" s="550"/>
      <c r="J4" s="550"/>
      <c r="K4" s="551"/>
    </row>
    <row r="5" spans="1:11" ht="28.8" x14ac:dyDescent="0.3">
      <c r="A5" s="555"/>
      <c r="B5" s="555"/>
      <c r="C5" s="311" t="s">
        <v>237</v>
      </c>
      <c r="D5" s="311" t="s">
        <v>238</v>
      </c>
      <c r="E5" s="311" t="s">
        <v>239</v>
      </c>
      <c r="F5" s="311" t="s">
        <v>240</v>
      </c>
      <c r="G5" s="553"/>
      <c r="H5" s="311" t="s">
        <v>237</v>
      </c>
      <c r="I5" s="311" t="s">
        <v>238</v>
      </c>
      <c r="J5" s="311" t="s">
        <v>239</v>
      </c>
      <c r="K5" s="311" t="s">
        <v>254</v>
      </c>
    </row>
    <row r="6" spans="1:11" x14ac:dyDescent="0.3">
      <c r="A6" s="310">
        <v>1</v>
      </c>
      <c r="B6" s="310" t="s">
        <v>3</v>
      </c>
      <c r="C6" s="310">
        <v>1</v>
      </c>
      <c r="D6" s="310">
        <v>5</v>
      </c>
      <c r="E6" s="310">
        <v>0</v>
      </c>
      <c r="F6" s="496">
        <f t="shared" ref="F6:F33" si="0">C6+D6+E6</f>
        <v>6</v>
      </c>
      <c r="G6" s="310">
        <v>2</v>
      </c>
      <c r="H6" s="310">
        <v>1</v>
      </c>
      <c r="I6" s="310">
        <v>7</v>
      </c>
      <c r="J6" s="310">
        <v>0</v>
      </c>
      <c r="K6" s="496">
        <f t="shared" ref="K6:K33" si="1">H6+I6+J6</f>
        <v>8</v>
      </c>
    </row>
    <row r="7" spans="1:11" x14ac:dyDescent="0.3">
      <c r="A7" s="160">
        <v>2</v>
      </c>
      <c r="B7" s="160" t="s">
        <v>4</v>
      </c>
      <c r="C7" s="160">
        <v>2</v>
      </c>
      <c r="D7" s="160">
        <v>3</v>
      </c>
      <c r="E7" s="160">
        <v>0</v>
      </c>
      <c r="F7" s="497">
        <f t="shared" si="0"/>
        <v>5</v>
      </c>
      <c r="G7" s="160">
        <v>0</v>
      </c>
      <c r="H7" s="160">
        <v>0</v>
      </c>
      <c r="I7" s="160">
        <v>1</v>
      </c>
      <c r="J7" s="160">
        <v>0</v>
      </c>
      <c r="K7" s="497">
        <f t="shared" si="1"/>
        <v>1</v>
      </c>
    </row>
    <row r="8" spans="1:11" x14ac:dyDescent="0.3">
      <c r="A8" s="160">
        <v>3</v>
      </c>
      <c r="B8" s="160" t="s">
        <v>5</v>
      </c>
      <c r="C8" s="160">
        <v>0</v>
      </c>
      <c r="D8" s="160">
        <v>1</v>
      </c>
      <c r="E8" s="160">
        <v>0</v>
      </c>
      <c r="F8" s="497">
        <f t="shared" si="0"/>
        <v>1</v>
      </c>
      <c r="G8" s="160">
        <v>2</v>
      </c>
      <c r="H8" s="160">
        <v>0</v>
      </c>
      <c r="I8" s="160">
        <v>1</v>
      </c>
      <c r="J8" s="160">
        <v>0</v>
      </c>
      <c r="K8" s="497">
        <f t="shared" si="1"/>
        <v>1</v>
      </c>
    </row>
    <row r="9" spans="1:11" x14ac:dyDescent="0.3">
      <c r="A9" s="160">
        <v>4</v>
      </c>
      <c r="B9" s="160" t="s">
        <v>6</v>
      </c>
      <c r="C9" s="160">
        <v>3</v>
      </c>
      <c r="D9" s="160">
        <v>7</v>
      </c>
      <c r="E9" s="160">
        <v>0</v>
      </c>
      <c r="F9" s="497">
        <f t="shared" si="0"/>
        <v>10</v>
      </c>
      <c r="G9" s="160">
        <v>0</v>
      </c>
      <c r="H9" s="160">
        <v>2</v>
      </c>
      <c r="I9" s="160">
        <v>8</v>
      </c>
      <c r="J9" s="160">
        <v>0</v>
      </c>
      <c r="K9" s="497">
        <f t="shared" si="1"/>
        <v>10</v>
      </c>
    </row>
    <row r="10" spans="1:11" x14ac:dyDescent="0.3">
      <c r="A10" s="160">
        <v>5</v>
      </c>
      <c r="B10" s="160" t="s">
        <v>7</v>
      </c>
      <c r="C10" s="160">
        <v>3</v>
      </c>
      <c r="D10" s="160">
        <v>5</v>
      </c>
      <c r="E10" s="160">
        <v>0</v>
      </c>
      <c r="F10" s="497">
        <f t="shared" si="0"/>
        <v>8</v>
      </c>
      <c r="G10" s="160">
        <v>9</v>
      </c>
      <c r="H10" s="160">
        <v>1</v>
      </c>
      <c r="I10" s="160">
        <v>5</v>
      </c>
      <c r="J10" s="160">
        <v>0</v>
      </c>
      <c r="K10" s="497">
        <f t="shared" si="1"/>
        <v>6</v>
      </c>
    </row>
    <row r="11" spans="1:11" x14ac:dyDescent="0.3">
      <c r="A11" s="160">
        <v>6</v>
      </c>
      <c r="B11" s="160" t="s">
        <v>8</v>
      </c>
      <c r="C11" s="160">
        <v>0</v>
      </c>
      <c r="D11" s="163">
        <v>3</v>
      </c>
      <c r="E11" s="160">
        <v>0</v>
      </c>
      <c r="F11" s="497">
        <f t="shared" si="0"/>
        <v>3</v>
      </c>
      <c r="G11" s="160">
        <v>1</v>
      </c>
      <c r="H11" s="160">
        <v>0</v>
      </c>
      <c r="I11" s="160">
        <v>2</v>
      </c>
      <c r="J11" s="160">
        <v>0</v>
      </c>
      <c r="K11" s="497">
        <f t="shared" si="1"/>
        <v>2</v>
      </c>
    </row>
    <row r="12" spans="1:11" x14ac:dyDescent="0.3">
      <c r="A12" s="160">
        <v>7</v>
      </c>
      <c r="B12" s="160" t="s">
        <v>9</v>
      </c>
      <c r="C12" s="160">
        <v>0</v>
      </c>
      <c r="D12" s="160">
        <v>1</v>
      </c>
      <c r="E12" s="160">
        <v>0</v>
      </c>
      <c r="F12" s="497">
        <f t="shared" si="0"/>
        <v>1</v>
      </c>
      <c r="G12" s="160">
        <v>1</v>
      </c>
      <c r="H12" s="160">
        <v>0</v>
      </c>
      <c r="I12" s="160">
        <v>1</v>
      </c>
      <c r="J12" s="160">
        <v>0</v>
      </c>
      <c r="K12" s="497">
        <f t="shared" si="1"/>
        <v>1</v>
      </c>
    </row>
    <row r="13" spans="1:11" x14ac:dyDescent="0.3">
      <c r="A13" s="160">
        <v>8</v>
      </c>
      <c r="B13" s="161" t="s">
        <v>243</v>
      </c>
      <c r="C13" s="160">
        <v>6</v>
      </c>
      <c r="D13" s="160">
        <v>4</v>
      </c>
      <c r="E13" s="160">
        <v>0</v>
      </c>
      <c r="F13" s="497">
        <f>C13+D13+E13</f>
        <v>10</v>
      </c>
      <c r="G13" s="160">
        <v>135</v>
      </c>
      <c r="H13" s="160">
        <v>0</v>
      </c>
      <c r="I13" s="160">
        <v>0</v>
      </c>
      <c r="J13" s="162">
        <v>0</v>
      </c>
      <c r="K13" s="239">
        <f t="shared" si="1"/>
        <v>0</v>
      </c>
    </row>
    <row r="14" spans="1:11" x14ac:dyDescent="0.3">
      <c r="A14" s="160">
        <v>9</v>
      </c>
      <c r="B14" s="160" t="s">
        <v>10</v>
      </c>
      <c r="C14" s="160">
        <v>2</v>
      </c>
      <c r="D14" s="160">
        <v>6</v>
      </c>
      <c r="E14" s="160">
        <v>0</v>
      </c>
      <c r="F14" s="497">
        <f t="shared" si="0"/>
        <v>8</v>
      </c>
      <c r="G14" s="160">
        <v>0</v>
      </c>
      <c r="H14" s="160">
        <v>0</v>
      </c>
      <c r="I14" s="160">
        <v>4</v>
      </c>
      <c r="J14" s="160">
        <v>0</v>
      </c>
      <c r="K14" s="497">
        <f t="shared" si="1"/>
        <v>4</v>
      </c>
    </row>
    <row r="15" spans="1:11" x14ac:dyDescent="0.3">
      <c r="A15" s="160">
        <v>10</v>
      </c>
      <c r="B15" s="160" t="s">
        <v>11</v>
      </c>
      <c r="C15" s="160">
        <v>0</v>
      </c>
      <c r="D15" s="160">
        <v>1</v>
      </c>
      <c r="E15" s="160">
        <v>0</v>
      </c>
      <c r="F15" s="497">
        <f t="shared" si="0"/>
        <v>1</v>
      </c>
      <c r="G15" s="160">
        <v>0</v>
      </c>
      <c r="H15" s="160">
        <v>0</v>
      </c>
      <c r="I15" s="160">
        <v>1</v>
      </c>
      <c r="J15" s="160">
        <v>0</v>
      </c>
      <c r="K15" s="497">
        <f t="shared" si="1"/>
        <v>1</v>
      </c>
    </row>
    <row r="16" spans="1:11" x14ac:dyDescent="0.3">
      <c r="A16" s="160">
        <v>11</v>
      </c>
      <c r="B16" s="160" t="s">
        <v>12</v>
      </c>
      <c r="C16" s="160">
        <v>44</v>
      </c>
      <c r="D16" s="160">
        <v>19</v>
      </c>
      <c r="E16" s="160">
        <v>0</v>
      </c>
      <c r="F16" s="497">
        <f t="shared" si="0"/>
        <v>63</v>
      </c>
      <c r="G16" s="160">
        <v>292</v>
      </c>
      <c r="H16" s="160">
        <v>70</v>
      </c>
      <c r="I16" s="160">
        <v>121</v>
      </c>
      <c r="J16" s="160">
        <v>0</v>
      </c>
      <c r="K16" s="497">
        <f t="shared" si="1"/>
        <v>191</v>
      </c>
    </row>
    <row r="17" spans="1:11" x14ac:dyDescent="0.3">
      <c r="A17" s="160">
        <v>12</v>
      </c>
      <c r="B17" s="160" t="s">
        <v>13</v>
      </c>
      <c r="C17" s="160">
        <v>1</v>
      </c>
      <c r="D17" s="160">
        <v>1</v>
      </c>
      <c r="E17" s="160">
        <v>0</v>
      </c>
      <c r="F17" s="497">
        <f t="shared" si="0"/>
        <v>2</v>
      </c>
      <c r="G17" s="160">
        <v>0</v>
      </c>
      <c r="H17" s="160">
        <v>1</v>
      </c>
      <c r="I17" s="160">
        <v>1</v>
      </c>
      <c r="J17" s="160">
        <v>0</v>
      </c>
      <c r="K17" s="497">
        <f t="shared" si="1"/>
        <v>2</v>
      </c>
    </row>
    <row r="18" spans="1:11" x14ac:dyDescent="0.3">
      <c r="A18" s="160">
        <v>13</v>
      </c>
      <c r="B18" s="160" t="s">
        <v>14</v>
      </c>
      <c r="C18" s="160">
        <v>0</v>
      </c>
      <c r="D18" s="160">
        <v>1</v>
      </c>
      <c r="E18" s="160">
        <v>0</v>
      </c>
      <c r="F18" s="497">
        <f t="shared" si="0"/>
        <v>1</v>
      </c>
      <c r="G18" s="160">
        <v>24</v>
      </c>
      <c r="H18" s="160">
        <v>0</v>
      </c>
      <c r="I18" s="160">
        <v>2</v>
      </c>
      <c r="J18" s="160">
        <v>0</v>
      </c>
      <c r="K18" s="497">
        <f t="shared" si="1"/>
        <v>2</v>
      </c>
    </row>
    <row r="19" spans="1:11" ht="15" customHeight="1" x14ac:dyDescent="0.3">
      <c r="A19" s="541" t="s">
        <v>126</v>
      </c>
      <c r="B19" s="542"/>
      <c r="C19" s="163">
        <f>SUM(C6:C18)</f>
        <v>62</v>
      </c>
      <c r="D19" s="163">
        <f>SUM(D6:D18)</f>
        <v>57</v>
      </c>
      <c r="E19" s="163">
        <f>SUM(E6:E18)</f>
        <v>0</v>
      </c>
      <c r="F19" s="498">
        <f t="shared" si="0"/>
        <v>119</v>
      </c>
      <c r="G19" s="163">
        <f>SUM(G6:G18)</f>
        <v>466</v>
      </c>
      <c r="H19" s="163">
        <f>SUM(H6:H18)</f>
        <v>75</v>
      </c>
      <c r="I19" s="163">
        <f>SUM(I6:I18)</f>
        <v>154</v>
      </c>
      <c r="J19" s="163">
        <f>SUM(J6:J18)</f>
        <v>0</v>
      </c>
      <c r="K19" s="499">
        <f t="shared" si="1"/>
        <v>229</v>
      </c>
    </row>
    <row r="20" spans="1:11" x14ac:dyDescent="0.3">
      <c r="A20" s="160">
        <v>1</v>
      </c>
      <c r="B20" s="160" t="s">
        <v>17</v>
      </c>
      <c r="C20" s="160">
        <v>0</v>
      </c>
      <c r="D20" s="160">
        <v>5</v>
      </c>
      <c r="E20" s="160">
        <v>0</v>
      </c>
      <c r="F20" s="497">
        <f t="shared" si="0"/>
        <v>5</v>
      </c>
      <c r="G20" s="160">
        <v>16</v>
      </c>
      <c r="H20" s="160">
        <v>0</v>
      </c>
      <c r="I20" s="160">
        <v>6</v>
      </c>
      <c r="J20" s="162">
        <v>0</v>
      </c>
      <c r="K20" s="239">
        <f t="shared" si="1"/>
        <v>6</v>
      </c>
    </row>
    <row r="21" spans="1:11" x14ac:dyDescent="0.3">
      <c r="A21" s="160">
        <v>2</v>
      </c>
      <c r="B21" s="160" t="s">
        <v>34</v>
      </c>
      <c r="C21" s="160">
        <v>0</v>
      </c>
      <c r="D21" s="160">
        <v>1</v>
      </c>
      <c r="E21" s="160">
        <v>0</v>
      </c>
      <c r="F21" s="497">
        <f t="shared" si="0"/>
        <v>1</v>
      </c>
      <c r="G21" s="160">
        <v>1</v>
      </c>
      <c r="H21" s="160">
        <v>0</v>
      </c>
      <c r="I21" s="160">
        <v>1</v>
      </c>
      <c r="J21" s="162">
        <v>0</v>
      </c>
      <c r="K21" s="239">
        <f t="shared" si="1"/>
        <v>1</v>
      </c>
    </row>
    <row r="22" spans="1:11" x14ac:dyDescent="0.3">
      <c r="A22" s="160">
        <v>3</v>
      </c>
      <c r="B22" s="160" t="s">
        <v>18</v>
      </c>
      <c r="C22" s="160">
        <v>0</v>
      </c>
      <c r="D22" s="160">
        <v>5</v>
      </c>
      <c r="E22" s="160">
        <v>0</v>
      </c>
      <c r="F22" s="497">
        <f t="shared" si="0"/>
        <v>5</v>
      </c>
      <c r="G22" s="160">
        <v>33</v>
      </c>
      <c r="H22" s="160">
        <v>0</v>
      </c>
      <c r="I22" s="160">
        <v>5</v>
      </c>
      <c r="J22" s="162">
        <v>0</v>
      </c>
      <c r="K22" s="239">
        <f t="shared" si="1"/>
        <v>5</v>
      </c>
    </row>
    <row r="23" spans="1:11" x14ac:dyDescent="0.3">
      <c r="A23" s="160">
        <v>4</v>
      </c>
      <c r="B23" s="160" t="s">
        <v>19</v>
      </c>
      <c r="C23" s="160">
        <v>1</v>
      </c>
      <c r="D23" s="160">
        <v>5</v>
      </c>
      <c r="E23" s="160">
        <v>0</v>
      </c>
      <c r="F23" s="497">
        <f t="shared" si="0"/>
        <v>6</v>
      </c>
      <c r="G23" s="160">
        <v>0</v>
      </c>
      <c r="H23" s="160">
        <v>1</v>
      </c>
      <c r="I23" s="160">
        <v>5</v>
      </c>
      <c r="J23" s="162">
        <v>0</v>
      </c>
      <c r="K23" s="239">
        <f t="shared" si="1"/>
        <v>6</v>
      </c>
    </row>
    <row r="24" spans="1:11" x14ac:dyDescent="0.3">
      <c r="A24" s="160">
        <v>5</v>
      </c>
      <c r="B24" s="160" t="s">
        <v>20</v>
      </c>
      <c r="C24" s="160">
        <v>0</v>
      </c>
      <c r="D24" s="160">
        <v>1</v>
      </c>
      <c r="E24" s="160">
        <v>0</v>
      </c>
      <c r="F24" s="497">
        <f t="shared" si="0"/>
        <v>1</v>
      </c>
      <c r="G24" s="160">
        <v>0</v>
      </c>
      <c r="H24" s="160">
        <v>0</v>
      </c>
      <c r="I24" s="160">
        <v>1</v>
      </c>
      <c r="J24" s="162">
        <v>0</v>
      </c>
      <c r="K24" s="239">
        <f t="shared" si="1"/>
        <v>1</v>
      </c>
    </row>
    <row r="25" spans="1:11" x14ac:dyDescent="0.3">
      <c r="A25" s="160">
        <v>6</v>
      </c>
      <c r="B25" s="160" t="s">
        <v>21</v>
      </c>
      <c r="C25" s="160">
        <v>0</v>
      </c>
      <c r="D25" s="160">
        <v>1</v>
      </c>
      <c r="E25" s="160">
        <v>0</v>
      </c>
      <c r="F25" s="497">
        <f t="shared" si="0"/>
        <v>1</v>
      </c>
      <c r="G25" s="160">
        <v>0</v>
      </c>
      <c r="H25" s="160">
        <v>0</v>
      </c>
      <c r="I25" s="160">
        <v>1</v>
      </c>
      <c r="J25" s="162">
        <v>0</v>
      </c>
      <c r="K25" s="239">
        <f t="shared" si="1"/>
        <v>1</v>
      </c>
    </row>
    <row r="26" spans="1:11" x14ac:dyDescent="0.3">
      <c r="A26" s="160">
        <v>7</v>
      </c>
      <c r="B26" s="160" t="s">
        <v>22</v>
      </c>
      <c r="C26" s="160">
        <v>1</v>
      </c>
      <c r="D26" s="160">
        <v>3</v>
      </c>
      <c r="E26" s="160">
        <v>0</v>
      </c>
      <c r="F26" s="497">
        <f t="shared" si="0"/>
        <v>4</v>
      </c>
      <c r="G26" s="160">
        <v>0</v>
      </c>
      <c r="H26" s="160">
        <v>0</v>
      </c>
      <c r="I26" s="160">
        <v>0</v>
      </c>
      <c r="J26" s="162">
        <v>0</v>
      </c>
      <c r="K26" s="239">
        <f t="shared" si="1"/>
        <v>0</v>
      </c>
    </row>
    <row r="27" spans="1:11" x14ac:dyDescent="0.3">
      <c r="A27" s="160">
        <v>8</v>
      </c>
      <c r="B27" s="160" t="s">
        <v>23</v>
      </c>
      <c r="C27" s="160">
        <v>0</v>
      </c>
      <c r="D27" s="160">
        <v>1</v>
      </c>
      <c r="E27" s="160">
        <v>0</v>
      </c>
      <c r="F27" s="497">
        <f t="shared" si="0"/>
        <v>1</v>
      </c>
      <c r="G27" s="160">
        <v>0</v>
      </c>
      <c r="H27" s="160">
        <v>0</v>
      </c>
      <c r="I27" s="160">
        <v>1</v>
      </c>
      <c r="J27" s="162">
        <v>0</v>
      </c>
      <c r="K27" s="239">
        <f t="shared" si="1"/>
        <v>1</v>
      </c>
    </row>
    <row r="28" spans="1:11" ht="15" customHeight="1" x14ac:dyDescent="0.3">
      <c r="A28" s="541" t="s">
        <v>127</v>
      </c>
      <c r="B28" s="542"/>
      <c r="C28" s="163">
        <f>SUM(C20:C27)</f>
        <v>2</v>
      </c>
      <c r="D28" s="163">
        <f>SUM(D20:D27)</f>
        <v>22</v>
      </c>
      <c r="E28" s="163">
        <f>SUM(E20:E27)</f>
        <v>0</v>
      </c>
      <c r="F28" s="498">
        <f t="shared" si="0"/>
        <v>24</v>
      </c>
      <c r="G28" s="163">
        <f>SUM(G20:G27)</f>
        <v>50</v>
      </c>
      <c r="H28" s="163">
        <f>SUM(H20:H27)</f>
        <v>1</v>
      </c>
      <c r="I28" s="163">
        <f>SUM(I20:I27)</f>
        <v>20</v>
      </c>
      <c r="J28" s="163">
        <f>SUM(J20:J27)</f>
        <v>0</v>
      </c>
      <c r="K28" s="500">
        <f t="shared" si="1"/>
        <v>21</v>
      </c>
    </row>
    <row r="29" spans="1:11" x14ac:dyDescent="0.3">
      <c r="A29" s="160">
        <v>1</v>
      </c>
      <c r="B29" s="160" t="s">
        <v>25</v>
      </c>
      <c r="C29" s="160">
        <v>22</v>
      </c>
      <c r="D29" s="160">
        <v>8</v>
      </c>
      <c r="E29" s="160">
        <v>0</v>
      </c>
      <c r="F29" s="497">
        <f t="shared" si="0"/>
        <v>30</v>
      </c>
      <c r="G29" s="160">
        <v>51</v>
      </c>
      <c r="H29" s="160">
        <v>1</v>
      </c>
      <c r="I29" s="160">
        <v>0</v>
      </c>
      <c r="J29" s="160">
        <v>0</v>
      </c>
      <c r="K29" s="497">
        <f t="shared" si="1"/>
        <v>1</v>
      </c>
    </row>
    <row r="30" spans="1:11" ht="15" customHeight="1" x14ac:dyDescent="0.3">
      <c r="A30" s="541" t="s">
        <v>128</v>
      </c>
      <c r="B30" s="542"/>
      <c r="C30" s="163">
        <f>C29</f>
        <v>22</v>
      </c>
      <c r="D30" s="163">
        <f t="shared" ref="D30:J30" si="2">D29</f>
        <v>8</v>
      </c>
      <c r="E30" s="163">
        <f t="shared" si="2"/>
        <v>0</v>
      </c>
      <c r="F30" s="498">
        <f t="shared" si="0"/>
        <v>30</v>
      </c>
      <c r="G30" s="163">
        <f t="shared" si="2"/>
        <v>51</v>
      </c>
      <c r="H30" s="163">
        <f t="shared" si="2"/>
        <v>1</v>
      </c>
      <c r="I30" s="163">
        <f t="shared" si="2"/>
        <v>0</v>
      </c>
      <c r="J30" s="163">
        <f t="shared" si="2"/>
        <v>0</v>
      </c>
      <c r="K30" s="498">
        <f t="shared" si="1"/>
        <v>1</v>
      </c>
    </row>
    <row r="31" spans="1:11" x14ac:dyDescent="0.3">
      <c r="A31" s="160">
        <v>1</v>
      </c>
      <c r="B31" s="160" t="s">
        <v>27</v>
      </c>
      <c r="C31" s="160">
        <v>20</v>
      </c>
      <c r="D31" s="160">
        <v>17</v>
      </c>
      <c r="E31" s="160">
        <v>0</v>
      </c>
      <c r="F31" s="497">
        <f t="shared" si="0"/>
        <v>37</v>
      </c>
      <c r="G31" s="160">
        <v>0</v>
      </c>
      <c r="H31" s="160">
        <v>0</v>
      </c>
      <c r="I31" s="160">
        <v>4</v>
      </c>
      <c r="J31" s="160">
        <v>0</v>
      </c>
      <c r="K31" s="497">
        <f t="shared" si="1"/>
        <v>4</v>
      </c>
    </row>
    <row r="32" spans="1:11" ht="15" customHeight="1" x14ac:dyDescent="0.3">
      <c r="A32" s="541" t="s">
        <v>179</v>
      </c>
      <c r="B32" s="542"/>
      <c r="C32" s="163">
        <f>C31</f>
        <v>20</v>
      </c>
      <c r="D32" s="163">
        <f t="shared" ref="D32:J32" si="3">D31</f>
        <v>17</v>
      </c>
      <c r="E32" s="163">
        <f t="shared" si="3"/>
        <v>0</v>
      </c>
      <c r="F32" s="498">
        <f t="shared" si="0"/>
        <v>37</v>
      </c>
      <c r="G32" s="163">
        <f t="shared" si="3"/>
        <v>0</v>
      </c>
      <c r="H32" s="163">
        <f t="shared" si="3"/>
        <v>0</v>
      </c>
      <c r="I32" s="163">
        <f t="shared" si="3"/>
        <v>4</v>
      </c>
      <c r="J32" s="163">
        <f t="shared" si="3"/>
        <v>0</v>
      </c>
      <c r="K32" s="498">
        <f t="shared" si="1"/>
        <v>4</v>
      </c>
    </row>
    <row r="33" spans="1:11" ht="15" customHeight="1" x14ac:dyDescent="0.3">
      <c r="A33" s="541" t="s">
        <v>132</v>
      </c>
      <c r="B33" s="542"/>
      <c r="C33" s="163">
        <f>C19+C28+C30+C32</f>
        <v>106</v>
      </c>
      <c r="D33" s="163">
        <f>D19+D28+D30+D32</f>
        <v>104</v>
      </c>
      <c r="E33" s="163">
        <f>E19+E28+E30+E32</f>
        <v>0</v>
      </c>
      <c r="F33" s="498">
        <f t="shared" si="0"/>
        <v>210</v>
      </c>
      <c r="G33" s="163">
        <f>G19+G28+G30+G32</f>
        <v>567</v>
      </c>
      <c r="H33" s="163">
        <f>H19+H28+H30+H32</f>
        <v>77</v>
      </c>
      <c r="I33" s="163">
        <f>I19+I28+I30+I32</f>
        <v>178</v>
      </c>
      <c r="J33" s="163">
        <f>J19+J28+J30+J32</f>
        <v>0</v>
      </c>
      <c r="K33" s="498">
        <f t="shared" si="1"/>
        <v>255</v>
      </c>
    </row>
  </sheetData>
  <mergeCells count="13">
    <mergeCell ref="A1:K1"/>
    <mergeCell ref="A33:B33"/>
    <mergeCell ref="A2:K2"/>
    <mergeCell ref="A3:K3"/>
    <mergeCell ref="A19:B19"/>
    <mergeCell ref="A28:B28"/>
    <mergeCell ref="A30:B30"/>
    <mergeCell ref="A32:B32"/>
    <mergeCell ref="C4:F4"/>
    <mergeCell ref="G4:G5"/>
    <mergeCell ref="H4:K4"/>
    <mergeCell ref="A4:A5"/>
    <mergeCell ref="B4:B5"/>
  </mergeCells>
  <printOptions gridLines="1"/>
  <pageMargins left="0.59" right="0.25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FF00"/>
  </sheetPr>
  <dimension ref="A1:M31"/>
  <sheetViews>
    <sheetView workbookViewId="0">
      <selection sqref="A1:M1"/>
    </sheetView>
  </sheetViews>
  <sheetFormatPr defaultRowHeight="14.4" x14ac:dyDescent="0.3"/>
  <cols>
    <col min="1" max="1" width="8.5546875" customWidth="1"/>
    <col min="2" max="2" width="8.109375" customWidth="1"/>
    <col min="3" max="3" width="8.33203125" customWidth="1"/>
    <col min="4" max="4" width="8.88671875" style="46" customWidth="1"/>
    <col min="5" max="5" width="9.109375" style="116"/>
    <col min="6" max="6" width="8.44140625" customWidth="1"/>
    <col min="7" max="7" width="6.33203125" style="46" customWidth="1"/>
    <col min="8" max="8" width="6.33203125" customWidth="1"/>
    <col min="9" max="9" width="8.44140625" style="46" customWidth="1"/>
    <col min="10" max="10" width="6" customWidth="1"/>
    <col min="11" max="11" width="7" style="46" customWidth="1"/>
    <col min="12" max="12" width="4.88671875" customWidth="1"/>
    <col min="13" max="13" width="7.6640625" style="46" customWidth="1"/>
  </cols>
  <sheetData>
    <row r="1" spans="1:13" s="103" customFormat="1" ht="28.5" customHeight="1" x14ac:dyDescent="0.3">
      <c r="A1" s="656">
        <v>59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8"/>
    </row>
    <row r="2" spans="1:13" ht="54" customHeight="1" x14ac:dyDescent="0.3">
      <c r="A2" s="598" t="s">
        <v>743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600"/>
    </row>
    <row r="3" spans="1:13" ht="25.5" customHeight="1" x14ac:dyDescent="0.45">
      <c r="A3" s="580" t="s">
        <v>33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7"/>
    </row>
    <row r="4" spans="1:13" s="92" customFormat="1" ht="36.75" customHeight="1" x14ac:dyDescent="0.3">
      <c r="A4" s="644" t="s">
        <v>0</v>
      </c>
      <c r="B4" s="644" t="s">
        <v>1</v>
      </c>
      <c r="C4" s="774" t="s">
        <v>513</v>
      </c>
      <c r="D4" s="774"/>
      <c r="E4" s="774" t="s">
        <v>192</v>
      </c>
      <c r="F4" s="774" t="s">
        <v>514</v>
      </c>
      <c r="G4" s="774"/>
      <c r="H4" s="774" t="s">
        <v>515</v>
      </c>
      <c r="I4" s="774"/>
      <c r="J4" s="774" t="s">
        <v>516</v>
      </c>
      <c r="K4" s="775"/>
      <c r="L4" s="773" t="s">
        <v>658</v>
      </c>
      <c r="M4" s="773"/>
    </row>
    <row r="5" spans="1:13" x14ac:dyDescent="0.3">
      <c r="A5" s="644"/>
      <c r="B5" s="644"/>
      <c r="C5" s="93" t="s">
        <v>517</v>
      </c>
      <c r="D5" s="83" t="s">
        <v>182</v>
      </c>
      <c r="E5" s="774"/>
      <c r="F5" s="93" t="s">
        <v>517</v>
      </c>
      <c r="G5" s="83" t="s">
        <v>182</v>
      </c>
      <c r="H5" s="93" t="s">
        <v>517</v>
      </c>
      <c r="I5" s="83" t="s">
        <v>182</v>
      </c>
      <c r="J5" s="93" t="s">
        <v>517</v>
      </c>
      <c r="K5" s="289" t="s">
        <v>182</v>
      </c>
      <c r="L5" s="288" t="s">
        <v>517</v>
      </c>
      <c r="M5" s="83" t="s">
        <v>182</v>
      </c>
    </row>
    <row r="6" spans="1:13" x14ac:dyDescent="0.3">
      <c r="A6" s="15">
        <v>1</v>
      </c>
      <c r="B6" s="15" t="s">
        <v>3</v>
      </c>
      <c r="C6" s="2">
        <v>0</v>
      </c>
      <c r="D6" s="53">
        <v>0</v>
      </c>
      <c r="E6" s="109">
        <v>8</v>
      </c>
      <c r="F6" s="2">
        <v>0</v>
      </c>
      <c r="G6" s="53">
        <v>0</v>
      </c>
      <c r="H6" s="2">
        <v>0</v>
      </c>
      <c r="I6" s="53">
        <v>0</v>
      </c>
      <c r="J6" s="2">
        <v>0</v>
      </c>
      <c r="K6" s="55">
        <v>0</v>
      </c>
      <c r="L6" s="12">
        <v>7</v>
      </c>
      <c r="M6" s="57">
        <v>9.25</v>
      </c>
    </row>
    <row r="7" spans="1:13" x14ac:dyDescent="0.3">
      <c r="A7" s="2">
        <v>2</v>
      </c>
      <c r="B7" s="2" t="s">
        <v>4</v>
      </c>
      <c r="C7" s="2">
        <v>0</v>
      </c>
      <c r="D7" s="53">
        <v>0</v>
      </c>
      <c r="E7" s="118">
        <v>13</v>
      </c>
      <c r="F7" s="2">
        <v>0</v>
      </c>
      <c r="G7" s="53">
        <v>0</v>
      </c>
      <c r="H7" s="2">
        <v>0</v>
      </c>
      <c r="I7" s="53">
        <v>0</v>
      </c>
      <c r="J7" s="2">
        <v>11</v>
      </c>
      <c r="K7" s="55">
        <v>11</v>
      </c>
      <c r="L7" s="12">
        <v>19</v>
      </c>
      <c r="M7" s="57">
        <v>18</v>
      </c>
    </row>
    <row r="8" spans="1:13" x14ac:dyDescent="0.3">
      <c r="A8" s="2">
        <v>3</v>
      </c>
      <c r="B8" s="2" t="s">
        <v>5</v>
      </c>
      <c r="C8" s="2">
        <v>0</v>
      </c>
      <c r="D8" s="53">
        <v>0</v>
      </c>
      <c r="E8" s="109">
        <v>0</v>
      </c>
      <c r="F8" s="2">
        <v>0</v>
      </c>
      <c r="G8" s="53">
        <v>0</v>
      </c>
      <c r="H8" s="2">
        <v>0</v>
      </c>
      <c r="I8" s="53">
        <v>0</v>
      </c>
      <c r="J8" s="2">
        <v>0</v>
      </c>
      <c r="K8" s="55">
        <v>0</v>
      </c>
      <c r="L8" s="12">
        <v>0</v>
      </c>
      <c r="M8" s="57">
        <v>0</v>
      </c>
    </row>
    <row r="9" spans="1:13" x14ac:dyDescent="0.3">
      <c r="A9" s="2">
        <v>4</v>
      </c>
      <c r="B9" s="2" t="s">
        <v>6</v>
      </c>
      <c r="C9" s="2">
        <v>13</v>
      </c>
      <c r="D9" s="53">
        <v>0.25</v>
      </c>
      <c r="E9" s="109">
        <v>6</v>
      </c>
      <c r="F9" s="2">
        <v>1</v>
      </c>
      <c r="G9" s="53">
        <v>0.03</v>
      </c>
      <c r="H9" s="2">
        <v>16</v>
      </c>
      <c r="I9" s="53">
        <v>0.28000000000000003</v>
      </c>
      <c r="J9" s="2">
        <v>2</v>
      </c>
      <c r="K9" s="55">
        <v>10.029999999999999</v>
      </c>
      <c r="L9" s="12">
        <v>3</v>
      </c>
      <c r="M9" s="57">
        <v>14.44</v>
      </c>
    </row>
    <row r="10" spans="1:13" x14ac:dyDescent="0.3">
      <c r="A10" s="2">
        <v>5</v>
      </c>
      <c r="B10" s="2" t="s">
        <v>7</v>
      </c>
      <c r="C10" s="2">
        <v>0</v>
      </c>
      <c r="D10" s="53">
        <v>0</v>
      </c>
      <c r="E10" s="109">
        <v>3</v>
      </c>
      <c r="F10" s="2">
        <v>1</v>
      </c>
      <c r="G10" s="53">
        <v>0.79</v>
      </c>
      <c r="H10" s="2">
        <v>0</v>
      </c>
      <c r="I10" s="53">
        <v>0</v>
      </c>
      <c r="J10" s="2">
        <v>1</v>
      </c>
      <c r="K10" s="55">
        <v>0.79</v>
      </c>
      <c r="L10" s="12">
        <v>1</v>
      </c>
      <c r="M10" s="57">
        <v>0.63</v>
      </c>
    </row>
    <row r="11" spans="1:13" x14ac:dyDescent="0.3">
      <c r="A11" s="2">
        <v>6</v>
      </c>
      <c r="B11" s="2" t="s">
        <v>8</v>
      </c>
      <c r="C11" s="2">
        <v>0</v>
      </c>
      <c r="D11" s="53">
        <v>0</v>
      </c>
      <c r="E11" s="109">
        <v>0</v>
      </c>
      <c r="F11" s="2">
        <v>0</v>
      </c>
      <c r="G11" s="53">
        <v>0</v>
      </c>
      <c r="H11" s="2">
        <v>0</v>
      </c>
      <c r="I11" s="53">
        <v>0</v>
      </c>
      <c r="J11" s="2">
        <v>0</v>
      </c>
      <c r="K11" s="55">
        <v>0</v>
      </c>
      <c r="L11" s="12">
        <v>0</v>
      </c>
      <c r="M11" s="57">
        <v>0</v>
      </c>
    </row>
    <row r="12" spans="1:13" x14ac:dyDescent="0.3">
      <c r="A12" s="2">
        <v>7</v>
      </c>
      <c r="B12" s="2" t="s">
        <v>9</v>
      </c>
      <c r="C12" s="2">
        <v>0</v>
      </c>
      <c r="D12" s="53">
        <v>0</v>
      </c>
      <c r="E12" s="109">
        <v>0</v>
      </c>
      <c r="F12" s="2">
        <v>0</v>
      </c>
      <c r="G12" s="53">
        <v>0</v>
      </c>
      <c r="H12" s="2">
        <v>0</v>
      </c>
      <c r="I12" s="53">
        <v>0</v>
      </c>
      <c r="J12" s="2">
        <v>0</v>
      </c>
      <c r="K12" s="55">
        <v>0</v>
      </c>
      <c r="L12" s="12">
        <v>0</v>
      </c>
      <c r="M12" s="57">
        <v>0</v>
      </c>
    </row>
    <row r="13" spans="1:13" x14ac:dyDescent="0.3">
      <c r="A13" s="2">
        <v>8</v>
      </c>
      <c r="B13" s="2" t="s">
        <v>10</v>
      </c>
      <c r="C13" s="2">
        <v>22</v>
      </c>
      <c r="D13" s="53">
        <v>5.25</v>
      </c>
      <c r="E13" s="109">
        <v>15</v>
      </c>
      <c r="F13" s="2">
        <v>9</v>
      </c>
      <c r="G13" s="53">
        <v>6.2</v>
      </c>
      <c r="H13" s="2">
        <v>18</v>
      </c>
      <c r="I13" s="53">
        <v>9.9</v>
      </c>
      <c r="J13" s="2">
        <v>0</v>
      </c>
      <c r="K13" s="55">
        <v>0</v>
      </c>
      <c r="L13" s="12">
        <v>57</v>
      </c>
      <c r="M13" s="57">
        <v>64.400000000000006</v>
      </c>
    </row>
    <row r="14" spans="1:13" x14ac:dyDescent="0.3">
      <c r="A14" s="2">
        <v>9</v>
      </c>
      <c r="B14" s="2" t="s">
        <v>11</v>
      </c>
      <c r="C14" s="2">
        <v>0</v>
      </c>
      <c r="D14" s="53">
        <v>0</v>
      </c>
      <c r="E14" s="119">
        <v>0</v>
      </c>
      <c r="F14" s="2">
        <v>0</v>
      </c>
      <c r="G14" s="53">
        <v>0</v>
      </c>
      <c r="H14" s="2">
        <v>0</v>
      </c>
      <c r="I14" s="53">
        <v>0</v>
      </c>
      <c r="J14" s="2">
        <v>0</v>
      </c>
      <c r="K14" s="55">
        <v>0</v>
      </c>
      <c r="L14" s="12">
        <v>0</v>
      </c>
      <c r="M14" s="57">
        <v>0</v>
      </c>
    </row>
    <row r="15" spans="1:13" x14ac:dyDescent="0.3">
      <c r="A15" s="2">
        <v>10</v>
      </c>
      <c r="B15" s="2" t="s">
        <v>12</v>
      </c>
      <c r="C15" s="2">
        <v>2110</v>
      </c>
      <c r="D15" s="53">
        <v>309.36</v>
      </c>
      <c r="E15" s="121">
        <v>177</v>
      </c>
      <c r="F15" s="2">
        <v>106</v>
      </c>
      <c r="G15" s="53">
        <v>106.18</v>
      </c>
      <c r="H15" s="2">
        <v>2110</v>
      </c>
      <c r="I15" s="53">
        <v>309.36</v>
      </c>
      <c r="J15" s="2">
        <v>125</v>
      </c>
      <c r="K15" s="55">
        <v>118.18</v>
      </c>
      <c r="L15" s="12">
        <v>305</v>
      </c>
      <c r="M15" s="57">
        <v>153.76</v>
      </c>
    </row>
    <row r="16" spans="1:13" x14ac:dyDescent="0.3">
      <c r="A16" s="2">
        <v>11</v>
      </c>
      <c r="B16" s="2" t="s">
        <v>13</v>
      </c>
      <c r="C16" s="2">
        <v>0</v>
      </c>
      <c r="D16" s="53">
        <v>0</v>
      </c>
      <c r="E16" s="120">
        <v>0</v>
      </c>
      <c r="F16" s="2">
        <v>0</v>
      </c>
      <c r="G16" s="53">
        <v>0</v>
      </c>
      <c r="H16" s="2">
        <v>0</v>
      </c>
      <c r="I16" s="53">
        <v>0</v>
      </c>
      <c r="J16" s="2">
        <v>0</v>
      </c>
      <c r="K16" s="55">
        <v>0</v>
      </c>
      <c r="L16" s="12">
        <v>0</v>
      </c>
      <c r="M16" s="57">
        <v>0</v>
      </c>
    </row>
    <row r="17" spans="1:13" x14ac:dyDescent="0.3">
      <c r="A17" s="2">
        <v>12</v>
      </c>
      <c r="B17" s="2" t="s">
        <v>14</v>
      </c>
      <c r="C17" s="2">
        <v>0</v>
      </c>
      <c r="D17" s="53">
        <v>0</v>
      </c>
      <c r="E17" s="120">
        <v>0</v>
      </c>
      <c r="F17" s="2">
        <v>0</v>
      </c>
      <c r="G17" s="53">
        <v>0</v>
      </c>
      <c r="H17" s="2">
        <v>0</v>
      </c>
      <c r="I17" s="53">
        <v>0</v>
      </c>
      <c r="J17" s="2">
        <v>0</v>
      </c>
      <c r="K17" s="55">
        <v>0</v>
      </c>
      <c r="L17" s="12">
        <v>0</v>
      </c>
      <c r="M17" s="57">
        <v>0</v>
      </c>
    </row>
    <row r="18" spans="1:13" x14ac:dyDescent="0.3">
      <c r="A18" s="3" t="s">
        <v>15</v>
      </c>
      <c r="B18" s="3" t="s">
        <v>16</v>
      </c>
      <c r="C18" s="3">
        <f t="shared" ref="C18:M18" si="0">SUM(C6:C17)</f>
        <v>2145</v>
      </c>
      <c r="D18" s="54">
        <f t="shared" si="0"/>
        <v>314.86</v>
      </c>
      <c r="E18" s="110">
        <f t="shared" si="0"/>
        <v>222</v>
      </c>
      <c r="F18" s="3">
        <f t="shared" si="0"/>
        <v>117</v>
      </c>
      <c r="G18" s="54">
        <f t="shared" si="0"/>
        <v>113.2</v>
      </c>
      <c r="H18" s="3">
        <f t="shared" si="0"/>
        <v>2144</v>
      </c>
      <c r="I18" s="54">
        <f t="shared" si="0"/>
        <v>319.54000000000002</v>
      </c>
      <c r="J18" s="3">
        <f t="shared" si="0"/>
        <v>139</v>
      </c>
      <c r="K18" s="56">
        <f t="shared" si="0"/>
        <v>140</v>
      </c>
      <c r="L18" s="13">
        <f t="shared" si="0"/>
        <v>392</v>
      </c>
      <c r="M18" s="58">
        <f t="shared" si="0"/>
        <v>260.48</v>
      </c>
    </row>
    <row r="19" spans="1:13" x14ac:dyDescent="0.3">
      <c r="A19" s="2">
        <v>1</v>
      </c>
      <c r="B19" s="2" t="s">
        <v>17</v>
      </c>
      <c r="C19" s="2">
        <v>0</v>
      </c>
      <c r="D19" s="53">
        <v>0</v>
      </c>
      <c r="E19" s="109">
        <v>0</v>
      </c>
      <c r="F19" s="2">
        <v>0</v>
      </c>
      <c r="G19" s="53">
        <v>0</v>
      </c>
      <c r="H19" s="2">
        <v>0</v>
      </c>
      <c r="I19" s="53">
        <v>0</v>
      </c>
      <c r="J19" s="2">
        <v>0</v>
      </c>
      <c r="K19" s="55">
        <v>0</v>
      </c>
      <c r="L19" s="12">
        <v>0</v>
      </c>
      <c r="M19" s="57">
        <v>0</v>
      </c>
    </row>
    <row r="20" spans="1:13" x14ac:dyDescent="0.3">
      <c r="A20" s="2">
        <v>2</v>
      </c>
      <c r="B20" s="2" t="s">
        <v>34</v>
      </c>
      <c r="C20" s="2">
        <v>0</v>
      </c>
      <c r="D20" s="53">
        <v>0</v>
      </c>
      <c r="E20" s="109">
        <v>0</v>
      </c>
      <c r="F20" s="2">
        <v>0</v>
      </c>
      <c r="G20" s="53">
        <v>0</v>
      </c>
      <c r="H20" s="2">
        <v>0</v>
      </c>
      <c r="I20" s="53">
        <v>0</v>
      </c>
      <c r="J20" s="2">
        <v>0</v>
      </c>
      <c r="K20" s="55">
        <v>0</v>
      </c>
      <c r="L20" s="12">
        <v>0</v>
      </c>
      <c r="M20" s="57">
        <v>0</v>
      </c>
    </row>
    <row r="21" spans="1:13" x14ac:dyDescent="0.3">
      <c r="A21" s="2">
        <v>3</v>
      </c>
      <c r="B21" s="2" t="s">
        <v>18</v>
      </c>
      <c r="C21" s="2">
        <v>0</v>
      </c>
      <c r="D21" s="53">
        <v>0</v>
      </c>
      <c r="E21" s="109">
        <v>6</v>
      </c>
      <c r="F21" s="2">
        <v>1</v>
      </c>
      <c r="G21" s="53">
        <v>1.79</v>
      </c>
      <c r="H21" s="2">
        <v>0</v>
      </c>
      <c r="I21" s="53">
        <v>0</v>
      </c>
      <c r="J21" s="2">
        <v>1</v>
      </c>
      <c r="K21" s="55">
        <v>1.79</v>
      </c>
      <c r="L21" s="12">
        <v>1</v>
      </c>
      <c r="M21" s="57">
        <v>1.7</v>
      </c>
    </row>
    <row r="22" spans="1:13" x14ac:dyDescent="0.3">
      <c r="A22" s="2">
        <v>4</v>
      </c>
      <c r="B22" s="2" t="s">
        <v>19</v>
      </c>
      <c r="C22" s="2">
        <v>0</v>
      </c>
      <c r="D22" s="53">
        <v>0</v>
      </c>
      <c r="E22" s="109">
        <v>7</v>
      </c>
      <c r="F22" s="2">
        <v>0</v>
      </c>
      <c r="G22" s="53">
        <v>0</v>
      </c>
      <c r="H22" s="2">
        <v>0</v>
      </c>
      <c r="I22" s="53">
        <v>0</v>
      </c>
      <c r="J22" s="2">
        <v>0</v>
      </c>
      <c r="K22" s="55">
        <v>0</v>
      </c>
      <c r="L22" s="12">
        <v>0</v>
      </c>
      <c r="M22" s="57">
        <v>0</v>
      </c>
    </row>
    <row r="23" spans="1:13" x14ac:dyDescent="0.3">
      <c r="A23" s="2">
        <v>5</v>
      </c>
      <c r="B23" s="2" t="s">
        <v>20</v>
      </c>
      <c r="C23" s="2">
        <v>0</v>
      </c>
      <c r="D23" s="53">
        <v>0</v>
      </c>
      <c r="E23" s="109">
        <v>0</v>
      </c>
      <c r="F23" s="2">
        <v>0</v>
      </c>
      <c r="G23" s="53">
        <v>0</v>
      </c>
      <c r="H23" s="2">
        <v>0</v>
      </c>
      <c r="I23" s="53">
        <v>0</v>
      </c>
      <c r="J23" s="2">
        <v>0</v>
      </c>
      <c r="K23" s="55">
        <v>0</v>
      </c>
      <c r="L23" s="12">
        <v>0</v>
      </c>
      <c r="M23" s="57">
        <v>0</v>
      </c>
    </row>
    <row r="24" spans="1:13" x14ac:dyDescent="0.3">
      <c r="A24" s="2">
        <v>6</v>
      </c>
      <c r="B24" s="2" t="s">
        <v>21</v>
      </c>
      <c r="C24" s="2">
        <v>0</v>
      </c>
      <c r="D24" s="53">
        <v>0</v>
      </c>
      <c r="E24" s="109">
        <v>0</v>
      </c>
      <c r="F24" s="2">
        <v>0</v>
      </c>
      <c r="G24" s="53">
        <v>0</v>
      </c>
      <c r="H24" s="2">
        <v>0</v>
      </c>
      <c r="I24" s="53">
        <v>0</v>
      </c>
      <c r="J24" s="2">
        <v>0</v>
      </c>
      <c r="K24" s="55">
        <v>0</v>
      </c>
      <c r="L24" s="12">
        <v>0</v>
      </c>
      <c r="M24" s="57">
        <v>0</v>
      </c>
    </row>
    <row r="25" spans="1:13" x14ac:dyDescent="0.3">
      <c r="A25" s="2">
        <v>7</v>
      </c>
      <c r="B25" s="2" t="s">
        <v>22</v>
      </c>
      <c r="C25" s="2">
        <v>0</v>
      </c>
      <c r="D25" s="53">
        <v>0</v>
      </c>
      <c r="E25" s="109">
        <v>0</v>
      </c>
      <c r="F25" s="2">
        <v>0</v>
      </c>
      <c r="G25" s="53">
        <v>0</v>
      </c>
      <c r="H25" s="2">
        <v>0</v>
      </c>
      <c r="I25" s="53">
        <v>0</v>
      </c>
      <c r="J25" s="2">
        <v>0</v>
      </c>
      <c r="K25" s="55">
        <v>0</v>
      </c>
      <c r="L25" s="12">
        <v>0</v>
      </c>
      <c r="M25" s="57">
        <v>0</v>
      </c>
    </row>
    <row r="26" spans="1:13" x14ac:dyDescent="0.3">
      <c r="A26" s="2">
        <v>8</v>
      </c>
      <c r="B26" s="2" t="s">
        <v>23</v>
      </c>
      <c r="C26" s="2">
        <v>0</v>
      </c>
      <c r="D26" s="53">
        <v>0</v>
      </c>
      <c r="E26" s="109">
        <v>0</v>
      </c>
      <c r="F26" s="2">
        <v>0</v>
      </c>
      <c r="G26" s="53">
        <v>0</v>
      </c>
      <c r="H26" s="2">
        <v>0</v>
      </c>
      <c r="I26" s="53">
        <v>0</v>
      </c>
      <c r="J26" s="2">
        <v>0</v>
      </c>
      <c r="K26" s="55">
        <v>0</v>
      </c>
      <c r="L26" s="12">
        <v>0</v>
      </c>
      <c r="M26" s="57">
        <v>0</v>
      </c>
    </row>
    <row r="27" spans="1:13" x14ac:dyDescent="0.3">
      <c r="A27" s="3" t="s">
        <v>24</v>
      </c>
      <c r="B27" s="3" t="s">
        <v>16</v>
      </c>
      <c r="C27" s="3">
        <f t="shared" ref="C27:M27" si="1">SUM(C19:C26)</f>
        <v>0</v>
      </c>
      <c r="D27" s="54">
        <f t="shared" si="1"/>
        <v>0</v>
      </c>
      <c r="E27" s="110">
        <f t="shared" si="1"/>
        <v>13</v>
      </c>
      <c r="F27" s="3">
        <f t="shared" si="1"/>
        <v>1</v>
      </c>
      <c r="G27" s="54">
        <f t="shared" si="1"/>
        <v>1.79</v>
      </c>
      <c r="H27" s="3">
        <f t="shared" si="1"/>
        <v>0</v>
      </c>
      <c r="I27" s="54">
        <f t="shared" si="1"/>
        <v>0</v>
      </c>
      <c r="J27" s="3">
        <f t="shared" si="1"/>
        <v>1</v>
      </c>
      <c r="K27" s="56">
        <f t="shared" si="1"/>
        <v>1.79</v>
      </c>
      <c r="L27" s="13">
        <f t="shared" si="1"/>
        <v>1</v>
      </c>
      <c r="M27" s="58">
        <f t="shared" si="1"/>
        <v>1.7</v>
      </c>
    </row>
    <row r="28" spans="1:13" x14ac:dyDescent="0.3">
      <c r="A28" s="2">
        <v>1</v>
      </c>
      <c r="B28" s="2" t="s">
        <v>25</v>
      </c>
      <c r="C28" s="2">
        <v>58</v>
      </c>
      <c r="D28" s="53">
        <v>20.87</v>
      </c>
      <c r="E28" s="109">
        <v>380</v>
      </c>
      <c r="F28" s="2">
        <v>16</v>
      </c>
      <c r="G28" s="53">
        <v>19.420000000000002</v>
      </c>
      <c r="H28" s="2">
        <v>180</v>
      </c>
      <c r="I28" s="53">
        <v>20.87</v>
      </c>
      <c r="J28" s="2">
        <v>149</v>
      </c>
      <c r="K28" s="55">
        <v>115.43</v>
      </c>
      <c r="L28" s="12">
        <v>279</v>
      </c>
      <c r="M28" s="57">
        <v>185.53</v>
      </c>
    </row>
    <row r="29" spans="1:13" x14ac:dyDescent="0.3">
      <c r="A29" s="3" t="s">
        <v>26</v>
      </c>
      <c r="B29" s="3" t="s">
        <v>16</v>
      </c>
      <c r="C29" s="3">
        <f>C28</f>
        <v>58</v>
      </c>
      <c r="D29" s="3">
        <f>D28</f>
        <v>20.87</v>
      </c>
      <c r="E29" s="110">
        <f t="shared" ref="E29:M29" si="2">E28</f>
        <v>380</v>
      </c>
      <c r="F29" s="3">
        <f t="shared" si="2"/>
        <v>16</v>
      </c>
      <c r="G29" s="54">
        <f t="shared" si="2"/>
        <v>19.420000000000002</v>
      </c>
      <c r="H29" s="3">
        <f t="shared" si="2"/>
        <v>180</v>
      </c>
      <c r="I29" s="54">
        <f t="shared" si="2"/>
        <v>20.87</v>
      </c>
      <c r="J29" s="3">
        <f t="shared" si="2"/>
        <v>149</v>
      </c>
      <c r="K29" s="56">
        <f t="shared" si="2"/>
        <v>115.43</v>
      </c>
      <c r="L29" s="13">
        <f t="shared" si="2"/>
        <v>279</v>
      </c>
      <c r="M29" s="58">
        <f t="shared" si="2"/>
        <v>185.53</v>
      </c>
    </row>
    <row r="30" spans="1:13" x14ac:dyDescent="0.3">
      <c r="A30" s="2">
        <v>1</v>
      </c>
      <c r="B30" s="2" t="s">
        <v>27</v>
      </c>
      <c r="C30" s="2">
        <v>144</v>
      </c>
      <c r="D30" s="53">
        <v>3.92</v>
      </c>
      <c r="E30" s="109">
        <v>55</v>
      </c>
      <c r="F30" s="2">
        <v>0</v>
      </c>
      <c r="G30" s="53">
        <v>0</v>
      </c>
      <c r="H30" s="2">
        <v>368</v>
      </c>
      <c r="I30" s="53">
        <v>43.1</v>
      </c>
      <c r="J30" s="2">
        <v>19</v>
      </c>
      <c r="K30" s="55">
        <v>19.170000000000002</v>
      </c>
      <c r="L30" s="12">
        <v>146</v>
      </c>
      <c r="M30" s="57">
        <v>168.79</v>
      </c>
    </row>
    <row r="31" spans="1:13" ht="15" customHeight="1" x14ac:dyDescent="0.3">
      <c r="A31" s="3" t="s">
        <v>28</v>
      </c>
      <c r="B31" s="3" t="s">
        <v>16</v>
      </c>
      <c r="C31" s="3">
        <f>C18+C27+C29+C30</f>
        <v>2347</v>
      </c>
      <c r="D31" s="54">
        <f>D18+D27+D29+D30</f>
        <v>339.65000000000003</v>
      </c>
      <c r="E31" s="110">
        <f>E18+E27+E29+E30</f>
        <v>670</v>
      </c>
      <c r="F31" s="3">
        <f t="shared" ref="F31:M31" si="3">F18+F27+F29+F30</f>
        <v>134</v>
      </c>
      <c r="G31" s="54">
        <f t="shared" si="3"/>
        <v>134.41000000000003</v>
      </c>
      <c r="H31" s="3">
        <f t="shared" si="3"/>
        <v>2692</v>
      </c>
      <c r="I31" s="54">
        <f t="shared" si="3"/>
        <v>383.51000000000005</v>
      </c>
      <c r="J31" s="3">
        <f t="shared" si="3"/>
        <v>308</v>
      </c>
      <c r="K31" s="56">
        <f t="shared" si="3"/>
        <v>276.39000000000004</v>
      </c>
      <c r="L31" s="13">
        <f t="shared" si="3"/>
        <v>818</v>
      </c>
      <c r="M31" s="58">
        <f t="shared" si="3"/>
        <v>616.5</v>
      </c>
    </row>
  </sheetData>
  <mergeCells count="11">
    <mergeCell ref="L4:M4"/>
    <mergeCell ref="A1:M1"/>
    <mergeCell ref="A2:M2"/>
    <mergeCell ref="A3:M3"/>
    <mergeCell ref="H4:I4"/>
    <mergeCell ref="J4:K4"/>
    <mergeCell ref="B4:B5"/>
    <mergeCell ref="A4:A5"/>
    <mergeCell ref="C4:D4"/>
    <mergeCell ref="E4:E5"/>
    <mergeCell ref="F4:G4"/>
  </mergeCells>
  <pageMargins left="0.25" right="0.25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FF00"/>
  </sheetPr>
  <dimension ref="A1:M29"/>
  <sheetViews>
    <sheetView zoomScale="89" zoomScaleNormal="89" workbookViewId="0">
      <selection sqref="A1:M1"/>
    </sheetView>
  </sheetViews>
  <sheetFormatPr defaultRowHeight="14.4" x14ac:dyDescent="0.3"/>
  <cols>
    <col min="1" max="1" width="6.44140625" bestFit="1" customWidth="1"/>
    <col min="2" max="2" width="20.33203125" customWidth="1"/>
    <col min="3" max="3" width="5.6640625" customWidth="1"/>
    <col min="4" max="4" width="7.109375" style="46" customWidth="1"/>
    <col min="5" max="5" width="7.6640625" style="468" customWidth="1"/>
    <col min="6" max="6" width="5.44140625" customWidth="1"/>
    <col min="7" max="7" width="7.109375" style="46" bestFit="1" customWidth="1"/>
    <col min="8" max="8" width="5.33203125" customWidth="1"/>
    <col min="9" max="9" width="8.44140625" style="46" customWidth="1"/>
    <col min="10" max="10" width="5.44140625" customWidth="1"/>
    <col min="11" max="11" width="7.6640625" style="46" customWidth="1"/>
    <col min="12" max="12" width="5.6640625" customWidth="1"/>
    <col min="13" max="13" width="7.109375" style="46" bestFit="1" customWidth="1"/>
  </cols>
  <sheetData>
    <row r="1" spans="1:13" ht="21" x14ac:dyDescent="0.4">
      <c r="A1" s="583">
        <v>60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5"/>
    </row>
    <row r="2" spans="1:13" ht="48" customHeight="1" x14ac:dyDescent="0.45">
      <c r="A2" s="577" t="s">
        <v>835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7"/>
    </row>
    <row r="3" spans="1:13" ht="23.4" x14ac:dyDescent="0.45">
      <c r="A3" s="580" t="s">
        <v>83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2"/>
    </row>
    <row r="4" spans="1:13" s="417" customFormat="1" ht="36" customHeight="1" x14ac:dyDescent="0.3">
      <c r="A4" s="777" t="s">
        <v>0</v>
      </c>
      <c r="B4" s="778" t="s">
        <v>827</v>
      </c>
      <c r="C4" s="774" t="s">
        <v>513</v>
      </c>
      <c r="D4" s="774"/>
      <c r="E4" s="776" t="s">
        <v>192</v>
      </c>
      <c r="F4" s="774" t="s">
        <v>514</v>
      </c>
      <c r="G4" s="774"/>
      <c r="H4" s="774" t="s">
        <v>515</v>
      </c>
      <c r="I4" s="774"/>
      <c r="J4" s="774" t="s">
        <v>516</v>
      </c>
      <c r="K4" s="775"/>
      <c r="L4" s="773" t="s">
        <v>658</v>
      </c>
      <c r="M4" s="773"/>
    </row>
    <row r="5" spans="1:13" x14ac:dyDescent="0.3">
      <c r="A5" s="735"/>
      <c r="B5" s="655"/>
      <c r="C5" s="439" t="s">
        <v>517</v>
      </c>
      <c r="D5" s="83" t="s">
        <v>182</v>
      </c>
      <c r="E5" s="776"/>
      <c r="F5" s="439" t="s">
        <v>517</v>
      </c>
      <c r="G5" s="83" t="s">
        <v>182</v>
      </c>
      <c r="H5" s="439" t="s">
        <v>517</v>
      </c>
      <c r="I5" s="83" t="s">
        <v>182</v>
      </c>
      <c r="J5" s="439" t="s">
        <v>517</v>
      </c>
      <c r="K5" s="289" t="s">
        <v>182</v>
      </c>
      <c r="L5" s="439" t="s">
        <v>517</v>
      </c>
      <c r="M5" s="83" t="s">
        <v>182</v>
      </c>
    </row>
    <row r="6" spans="1:13" x14ac:dyDescent="0.3">
      <c r="A6" s="5">
        <v>1</v>
      </c>
      <c r="B6" s="5" t="s">
        <v>96</v>
      </c>
      <c r="C6" s="5">
        <v>13</v>
      </c>
      <c r="D6" s="44">
        <v>2.3199999999999998</v>
      </c>
      <c r="E6" s="465">
        <v>2</v>
      </c>
      <c r="F6" s="5">
        <v>0</v>
      </c>
      <c r="G6" s="44">
        <v>0</v>
      </c>
      <c r="H6" s="5">
        <v>13</v>
      </c>
      <c r="I6" s="44">
        <v>2.3199999999999998</v>
      </c>
      <c r="J6" s="5">
        <v>0</v>
      </c>
      <c r="K6" s="44">
        <v>0</v>
      </c>
      <c r="L6" s="5">
        <v>0</v>
      </c>
      <c r="M6" s="44">
        <v>0</v>
      </c>
    </row>
    <row r="7" spans="1:13" x14ac:dyDescent="0.3">
      <c r="A7" s="5">
        <v>2</v>
      </c>
      <c r="B7" s="5" t="s">
        <v>97</v>
      </c>
      <c r="C7" s="5">
        <v>721</v>
      </c>
      <c r="D7" s="44">
        <v>121.36</v>
      </c>
      <c r="E7" s="465">
        <v>0</v>
      </c>
      <c r="F7" s="5">
        <v>10</v>
      </c>
      <c r="G7" s="44">
        <v>6.82</v>
      </c>
      <c r="H7" s="5">
        <v>727</v>
      </c>
      <c r="I7" s="44">
        <v>121.39</v>
      </c>
      <c r="J7" s="5">
        <v>11</v>
      </c>
      <c r="K7" s="44">
        <v>7.02</v>
      </c>
      <c r="L7" s="5">
        <v>35</v>
      </c>
      <c r="M7" s="44">
        <v>10.67</v>
      </c>
    </row>
    <row r="8" spans="1:13" x14ac:dyDescent="0.3">
      <c r="A8" s="5">
        <v>3</v>
      </c>
      <c r="B8" s="5" t="s">
        <v>98</v>
      </c>
      <c r="C8" s="5">
        <v>1</v>
      </c>
      <c r="D8" s="44">
        <v>0</v>
      </c>
      <c r="E8" s="465">
        <v>4</v>
      </c>
      <c r="F8" s="5">
        <v>0</v>
      </c>
      <c r="G8" s="44">
        <v>0</v>
      </c>
      <c r="H8" s="5">
        <v>2</v>
      </c>
      <c r="I8" s="44">
        <v>0.83</v>
      </c>
      <c r="J8" s="5">
        <v>0</v>
      </c>
      <c r="K8" s="44">
        <v>0</v>
      </c>
      <c r="L8" s="5">
        <v>0</v>
      </c>
      <c r="M8" s="44">
        <v>0</v>
      </c>
    </row>
    <row r="9" spans="1:13" x14ac:dyDescent="0.3">
      <c r="A9" s="5">
        <v>4</v>
      </c>
      <c r="B9" s="5" t="s">
        <v>99</v>
      </c>
      <c r="C9" s="5">
        <v>32</v>
      </c>
      <c r="D9" s="44">
        <v>1.03</v>
      </c>
      <c r="E9" s="465">
        <v>10</v>
      </c>
      <c r="F9" s="5">
        <v>0</v>
      </c>
      <c r="G9" s="44">
        <v>0</v>
      </c>
      <c r="H9" s="5">
        <v>66</v>
      </c>
      <c r="I9" s="44">
        <v>1.68</v>
      </c>
      <c r="J9" s="5">
        <v>0</v>
      </c>
      <c r="K9" s="44">
        <v>0</v>
      </c>
      <c r="L9" s="5">
        <v>9</v>
      </c>
      <c r="M9" s="44">
        <v>19.309999999999999</v>
      </c>
    </row>
    <row r="10" spans="1:13" x14ac:dyDescent="0.3">
      <c r="A10" s="5">
        <v>5</v>
      </c>
      <c r="B10" s="5" t="s">
        <v>100</v>
      </c>
      <c r="C10" s="5">
        <v>29</v>
      </c>
      <c r="D10" s="44">
        <v>21.44</v>
      </c>
      <c r="E10" s="465">
        <v>67</v>
      </c>
      <c r="F10" s="5">
        <v>0</v>
      </c>
      <c r="G10" s="44">
        <v>0</v>
      </c>
      <c r="H10" s="5">
        <v>61</v>
      </c>
      <c r="I10" s="44">
        <v>21.44</v>
      </c>
      <c r="J10" s="5">
        <v>2</v>
      </c>
      <c r="K10" s="44">
        <v>1.1299999999999999</v>
      </c>
      <c r="L10" s="5">
        <v>19</v>
      </c>
      <c r="M10" s="44">
        <v>7.83</v>
      </c>
    </row>
    <row r="11" spans="1:13" x14ac:dyDescent="0.3">
      <c r="A11" s="5">
        <v>6</v>
      </c>
      <c r="B11" s="5" t="s">
        <v>101</v>
      </c>
      <c r="C11" s="5">
        <v>0</v>
      </c>
      <c r="D11" s="44">
        <v>0</v>
      </c>
      <c r="E11" s="465">
        <v>0</v>
      </c>
      <c r="F11" s="5">
        <v>0</v>
      </c>
      <c r="G11" s="44">
        <v>0</v>
      </c>
      <c r="H11" s="5">
        <v>0</v>
      </c>
      <c r="I11" s="44">
        <v>0</v>
      </c>
      <c r="J11" s="5">
        <v>0</v>
      </c>
      <c r="K11" s="44">
        <v>0</v>
      </c>
      <c r="L11" s="5">
        <v>0</v>
      </c>
      <c r="M11" s="44">
        <v>0</v>
      </c>
    </row>
    <row r="12" spans="1:13" x14ac:dyDescent="0.3">
      <c r="A12" s="5">
        <v>7</v>
      </c>
      <c r="B12" s="5" t="s">
        <v>102</v>
      </c>
      <c r="C12" s="5">
        <v>128</v>
      </c>
      <c r="D12" s="44">
        <v>22.42</v>
      </c>
      <c r="E12" s="465">
        <v>15</v>
      </c>
      <c r="F12" s="5">
        <v>75</v>
      </c>
      <c r="G12" s="44">
        <v>74.53</v>
      </c>
      <c r="H12" s="5">
        <v>128</v>
      </c>
      <c r="I12" s="44">
        <v>22.42</v>
      </c>
      <c r="J12" s="5">
        <v>83</v>
      </c>
      <c r="K12" s="44">
        <v>76.37</v>
      </c>
      <c r="L12" s="5">
        <v>83</v>
      </c>
      <c r="M12" s="44">
        <v>54.37</v>
      </c>
    </row>
    <row r="13" spans="1:13" x14ac:dyDescent="0.3">
      <c r="A13" s="5">
        <v>8</v>
      </c>
      <c r="B13" s="5" t="s">
        <v>103</v>
      </c>
      <c r="C13" s="5">
        <v>98</v>
      </c>
      <c r="D13" s="44">
        <v>1.29</v>
      </c>
      <c r="E13" s="465">
        <v>9</v>
      </c>
      <c r="F13" s="5">
        <v>0</v>
      </c>
      <c r="G13" s="44">
        <v>0</v>
      </c>
      <c r="H13" s="5">
        <v>107</v>
      </c>
      <c r="I13" s="44">
        <v>2.72</v>
      </c>
      <c r="J13" s="5">
        <v>0</v>
      </c>
      <c r="K13" s="44">
        <v>0</v>
      </c>
      <c r="L13" s="5">
        <v>4</v>
      </c>
      <c r="M13" s="44">
        <v>4.67</v>
      </c>
    </row>
    <row r="14" spans="1:13" x14ac:dyDescent="0.3">
      <c r="A14" s="5">
        <v>9</v>
      </c>
      <c r="B14" s="5" t="s">
        <v>104</v>
      </c>
      <c r="C14" s="5">
        <v>41</v>
      </c>
      <c r="D14" s="44">
        <v>6.71</v>
      </c>
      <c r="E14" s="465">
        <v>27</v>
      </c>
      <c r="F14" s="5">
        <v>3</v>
      </c>
      <c r="G14" s="44">
        <v>3.62</v>
      </c>
      <c r="H14" s="5">
        <v>43</v>
      </c>
      <c r="I14" s="44">
        <v>6.87</v>
      </c>
      <c r="J14" s="5">
        <v>16</v>
      </c>
      <c r="K14" s="44">
        <v>13.14</v>
      </c>
      <c r="L14" s="5">
        <v>17</v>
      </c>
      <c r="M14" s="44">
        <v>14.13</v>
      </c>
    </row>
    <row r="15" spans="1:13" x14ac:dyDescent="0.3">
      <c r="A15" s="5">
        <v>10</v>
      </c>
      <c r="B15" s="5" t="s">
        <v>105</v>
      </c>
      <c r="C15" s="5">
        <v>137</v>
      </c>
      <c r="D15" s="44">
        <v>6.83</v>
      </c>
      <c r="E15" s="465">
        <v>0</v>
      </c>
      <c r="F15" s="5">
        <v>0</v>
      </c>
      <c r="G15" s="44">
        <v>0</v>
      </c>
      <c r="H15" s="5">
        <v>137</v>
      </c>
      <c r="I15" s="44">
        <v>6.83</v>
      </c>
      <c r="J15" s="5">
        <v>0</v>
      </c>
      <c r="K15" s="44">
        <v>0</v>
      </c>
      <c r="L15" s="5">
        <v>31</v>
      </c>
      <c r="M15" s="44">
        <v>10.47</v>
      </c>
    </row>
    <row r="16" spans="1:13" ht="18.75" customHeight="1" x14ac:dyDescent="0.3">
      <c r="A16" s="5">
        <v>11</v>
      </c>
      <c r="B16" s="5" t="s">
        <v>106</v>
      </c>
      <c r="C16" s="5">
        <v>28</v>
      </c>
      <c r="D16" s="44">
        <v>8.69</v>
      </c>
      <c r="E16" s="465">
        <v>64</v>
      </c>
      <c r="F16" s="5">
        <v>3</v>
      </c>
      <c r="G16" s="44">
        <v>2.89</v>
      </c>
      <c r="H16" s="5">
        <v>64</v>
      </c>
      <c r="I16" s="44">
        <v>13.06</v>
      </c>
      <c r="J16" s="5">
        <v>34</v>
      </c>
      <c r="K16" s="44">
        <v>20.52</v>
      </c>
      <c r="L16" s="5">
        <v>38</v>
      </c>
      <c r="M16" s="44">
        <v>16.350000000000001</v>
      </c>
    </row>
    <row r="17" spans="1:13" x14ac:dyDescent="0.3">
      <c r="A17" s="5">
        <v>12</v>
      </c>
      <c r="B17" s="5" t="s">
        <v>107</v>
      </c>
      <c r="C17" s="5">
        <v>45</v>
      </c>
      <c r="D17" s="44">
        <v>6.8</v>
      </c>
      <c r="E17" s="465">
        <v>83</v>
      </c>
      <c r="F17" s="5">
        <v>5</v>
      </c>
      <c r="G17" s="44">
        <v>4.67</v>
      </c>
      <c r="H17" s="5">
        <v>72</v>
      </c>
      <c r="I17" s="44">
        <v>10.38</v>
      </c>
      <c r="J17" s="5">
        <v>30</v>
      </c>
      <c r="K17" s="44">
        <v>33.119999999999997</v>
      </c>
      <c r="L17" s="5">
        <v>38</v>
      </c>
      <c r="M17" s="44">
        <v>47.11</v>
      </c>
    </row>
    <row r="18" spans="1:13" x14ac:dyDescent="0.3">
      <c r="A18" s="5">
        <v>13</v>
      </c>
      <c r="B18" s="5" t="s">
        <v>108</v>
      </c>
      <c r="C18" s="5">
        <v>40</v>
      </c>
      <c r="D18" s="44">
        <v>7.29</v>
      </c>
      <c r="E18" s="466">
        <v>78</v>
      </c>
      <c r="F18" s="5">
        <v>0</v>
      </c>
      <c r="G18" s="44">
        <v>0</v>
      </c>
      <c r="H18" s="5">
        <v>41</v>
      </c>
      <c r="I18" s="44">
        <v>6.7</v>
      </c>
      <c r="J18" s="5">
        <v>28</v>
      </c>
      <c r="K18" s="44">
        <v>12.6</v>
      </c>
      <c r="L18" s="5">
        <v>37</v>
      </c>
      <c r="M18" s="44">
        <v>18.149999999999999</v>
      </c>
    </row>
    <row r="19" spans="1:13" x14ac:dyDescent="0.3">
      <c r="A19" s="5">
        <v>14</v>
      </c>
      <c r="B19" s="5" t="s">
        <v>109</v>
      </c>
      <c r="C19" s="5">
        <v>21</v>
      </c>
      <c r="D19" s="44">
        <v>3.73</v>
      </c>
      <c r="E19" s="465">
        <v>2</v>
      </c>
      <c r="F19" s="5">
        <v>0</v>
      </c>
      <c r="G19" s="44">
        <v>0</v>
      </c>
      <c r="H19" s="5">
        <v>21</v>
      </c>
      <c r="I19" s="44">
        <v>3.73</v>
      </c>
      <c r="J19" s="5">
        <v>0</v>
      </c>
      <c r="K19" s="44">
        <v>0</v>
      </c>
      <c r="L19" s="5">
        <v>0</v>
      </c>
      <c r="M19" s="44">
        <v>0</v>
      </c>
    </row>
    <row r="20" spans="1:13" x14ac:dyDescent="0.3">
      <c r="A20" s="5">
        <v>15</v>
      </c>
      <c r="B20" s="5" t="s">
        <v>110</v>
      </c>
      <c r="C20" s="5">
        <v>34</v>
      </c>
      <c r="D20" s="44">
        <v>4.8499999999999996</v>
      </c>
      <c r="E20" s="465">
        <v>52</v>
      </c>
      <c r="F20" s="5">
        <v>23</v>
      </c>
      <c r="G20" s="44">
        <v>22.76</v>
      </c>
      <c r="H20" s="5">
        <v>78</v>
      </c>
      <c r="I20" s="44">
        <v>10.79</v>
      </c>
      <c r="J20" s="5">
        <v>37</v>
      </c>
      <c r="K20" s="44">
        <v>37.47</v>
      </c>
      <c r="L20" s="5">
        <v>128</v>
      </c>
      <c r="M20" s="44">
        <v>129.26</v>
      </c>
    </row>
    <row r="21" spans="1:13" x14ac:dyDescent="0.3">
      <c r="A21" s="5">
        <v>16</v>
      </c>
      <c r="B21" s="5" t="s">
        <v>111</v>
      </c>
      <c r="C21" s="5">
        <v>11</v>
      </c>
      <c r="D21" s="44">
        <v>0.16</v>
      </c>
      <c r="E21" s="465">
        <v>5</v>
      </c>
      <c r="F21" s="5">
        <v>0</v>
      </c>
      <c r="G21" s="44">
        <v>0</v>
      </c>
      <c r="H21" s="5">
        <v>13</v>
      </c>
      <c r="I21" s="44">
        <v>0.5</v>
      </c>
      <c r="J21" s="5">
        <v>0</v>
      </c>
      <c r="K21" s="44">
        <v>0</v>
      </c>
      <c r="L21" s="5">
        <v>16</v>
      </c>
      <c r="M21" s="44">
        <v>9.26</v>
      </c>
    </row>
    <row r="22" spans="1:13" x14ac:dyDescent="0.3">
      <c r="A22" s="5">
        <v>17</v>
      </c>
      <c r="B22" s="5" t="s">
        <v>112</v>
      </c>
      <c r="C22" s="5">
        <v>73</v>
      </c>
      <c r="D22" s="44">
        <v>16.96</v>
      </c>
      <c r="E22" s="465">
        <v>60</v>
      </c>
      <c r="F22" s="5">
        <v>0</v>
      </c>
      <c r="G22" s="44">
        <v>0</v>
      </c>
      <c r="H22" s="5">
        <v>80</v>
      </c>
      <c r="I22" s="44">
        <v>16.96</v>
      </c>
      <c r="J22" s="5">
        <v>2</v>
      </c>
      <c r="K22" s="44">
        <v>1.69</v>
      </c>
      <c r="L22" s="5">
        <v>2</v>
      </c>
      <c r="M22" s="44">
        <v>1.39</v>
      </c>
    </row>
    <row r="23" spans="1:13" x14ac:dyDescent="0.3">
      <c r="A23" s="5">
        <v>18</v>
      </c>
      <c r="B23" s="5" t="s">
        <v>113</v>
      </c>
      <c r="C23" s="5">
        <v>64</v>
      </c>
      <c r="D23" s="44">
        <v>13.86</v>
      </c>
      <c r="E23" s="465">
        <v>21</v>
      </c>
      <c r="F23" s="5">
        <v>0</v>
      </c>
      <c r="G23" s="44">
        <v>0</v>
      </c>
      <c r="H23" s="5">
        <v>64</v>
      </c>
      <c r="I23" s="44">
        <v>13.86</v>
      </c>
      <c r="J23" s="5">
        <v>0</v>
      </c>
      <c r="K23" s="44">
        <v>0</v>
      </c>
      <c r="L23" s="5">
        <v>2</v>
      </c>
      <c r="M23" s="44">
        <v>4.54</v>
      </c>
    </row>
    <row r="24" spans="1:13" x14ac:dyDescent="0.3">
      <c r="A24" s="5">
        <v>19</v>
      </c>
      <c r="B24" s="5" t="s">
        <v>114</v>
      </c>
      <c r="C24" s="5">
        <v>584</v>
      </c>
      <c r="D24" s="44">
        <v>46.52</v>
      </c>
      <c r="E24" s="465">
        <v>0</v>
      </c>
      <c r="F24" s="5">
        <v>3</v>
      </c>
      <c r="G24" s="44">
        <v>3.01</v>
      </c>
      <c r="H24" s="5">
        <v>590</v>
      </c>
      <c r="I24" s="44">
        <v>48.3</v>
      </c>
      <c r="J24" s="5">
        <v>3</v>
      </c>
      <c r="K24" s="44">
        <v>3.01</v>
      </c>
      <c r="L24" s="5">
        <v>12</v>
      </c>
      <c r="M24" s="44">
        <v>4.43</v>
      </c>
    </row>
    <row r="25" spans="1:13" x14ac:dyDescent="0.3">
      <c r="A25" s="5">
        <v>20</v>
      </c>
      <c r="B25" s="5" t="s">
        <v>115</v>
      </c>
      <c r="C25" s="5">
        <v>11</v>
      </c>
      <c r="D25" s="44">
        <v>3.05</v>
      </c>
      <c r="E25" s="465">
        <v>35</v>
      </c>
      <c r="F25" s="5">
        <v>0</v>
      </c>
      <c r="G25" s="44">
        <v>0</v>
      </c>
      <c r="H25" s="5">
        <v>80</v>
      </c>
      <c r="I25" s="44">
        <v>23.99</v>
      </c>
      <c r="J25" s="5">
        <v>0</v>
      </c>
      <c r="K25" s="44">
        <v>0</v>
      </c>
      <c r="L25" s="5">
        <v>51</v>
      </c>
      <c r="M25" s="44">
        <v>24.67</v>
      </c>
    </row>
    <row r="26" spans="1:13" x14ac:dyDescent="0.3">
      <c r="A26" s="5">
        <v>21</v>
      </c>
      <c r="B26" s="5" t="s">
        <v>116</v>
      </c>
      <c r="C26" s="5">
        <v>27</v>
      </c>
      <c r="D26" s="44">
        <v>1.35</v>
      </c>
      <c r="E26" s="465">
        <v>41</v>
      </c>
      <c r="F26" s="5">
        <v>0</v>
      </c>
      <c r="G26" s="44">
        <v>0</v>
      </c>
      <c r="H26" s="5">
        <v>51</v>
      </c>
      <c r="I26" s="44">
        <v>1.54</v>
      </c>
      <c r="J26" s="5">
        <v>6</v>
      </c>
      <c r="K26" s="44">
        <v>3.48</v>
      </c>
      <c r="L26" s="5">
        <v>41</v>
      </c>
      <c r="M26" s="44">
        <v>19.649999999999999</v>
      </c>
    </row>
    <row r="27" spans="1:13" x14ac:dyDescent="0.3">
      <c r="A27" s="5">
        <v>22</v>
      </c>
      <c r="B27" s="5" t="s">
        <v>117</v>
      </c>
      <c r="C27" s="5">
        <v>122</v>
      </c>
      <c r="D27" s="44">
        <v>32.409999999999997</v>
      </c>
      <c r="E27" s="465">
        <v>17</v>
      </c>
      <c r="F27" s="5">
        <v>0</v>
      </c>
      <c r="G27" s="44">
        <v>0</v>
      </c>
      <c r="H27" s="5">
        <v>125</v>
      </c>
      <c r="I27" s="44">
        <v>32.44</v>
      </c>
      <c r="J27" s="5">
        <v>5</v>
      </c>
      <c r="K27" s="44">
        <v>11.85</v>
      </c>
      <c r="L27" s="5">
        <v>41</v>
      </c>
      <c r="M27" s="44">
        <v>16.149999999999999</v>
      </c>
    </row>
    <row r="28" spans="1:13" x14ac:dyDescent="0.3">
      <c r="A28" s="5">
        <v>23</v>
      </c>
      <c r="B28" s="5" t="s">
        <v>118</v>
      </c>
      <c r="C28" s="5">
        <v>87</v>
      </c>
      <c r="D28" s="44">
        <v>10.58</v>
      </c>
      <c r="E28" s="465">
        <v>78</v>
      </c>
      <c r="F28" s="5">
        <v>12</v>
      </c>
      <c r="G28" s="44">
        <v>16.11</v>
      </c>
      <c r="H28" s="5">
        <v>129</v>
      </c>
      <c r="I28" s="44">
        <v>14.76</v>
      </c>
      <c r="J28" s="5">
        <v>32</v>
      </c>
      <c r="K28" s="44">
        <v>35.82</v>
      </c>
      <c r="L28" s="5">
        <v>68</v>
      </c>
      <c r="M28" s="44">
        <v>35.299999999999997</v>
      </c>
    </row>
    <row r="29" spans="1:13" x14ac:dyDescent="0.3">
      <c r="A29" s="6" t="s">
        <v>28</v>
      </c>
      <c r="B29" s="6" t="s">
        <v>16</v>
      </c>
      <c r="C29" s="6">
        <f>SUM(C6:C28)</f>
        <v>2347</v>
      </c>
      <c r="D29" s="45">
        <f t="shared" ref="D29:M29" si="0">SUM(D6:D28)</f>
        <v>339.65000000000003</v>
      </c>
      <c r="E29" s="467">
        <f t="shared" si="0"/>
        <v>670</v>
      </c>
      <c r="F29" s="6">
        <f t="shared" si="0"/>
        <v>134</v>
      </c>
      <c r="G29" s="45">
        <f t="shared" si="0"/>
        <v>134.41000000000003</v>
      </c>
      <c r="H29" s="6">
        <f t="shared" si="0"/>
        <v>2692</v>
      </c>
      <c r="I29" s="45">
        <f t="shared" si="0"/>
        <v>383.51</v>
      </c>
      <c r="J29" s="6">
        <f t="shared" si="0"/>
        <v>289</v>
      </c>
      <c r="K29" s="45">
        <f t="shared" si="0"/>
        <v>257.21999999999997</v>
      </c>
      <c r="L29" s="6">
        <f t="shared" si="0"/>
        <v>672</v>
      </c>
      <c r="M29" s="45">
        <f t="shared" si="0"/>
        <v>447.70999999999992</v>
      </c>
    </row>
  </sheetData>
  <mergeCells count="11">
    <mergeCell ref="A2:M2"/>
    <mergeCell ref="A3:M3"/>
    <mergeCell ref="A1:M1"/>
    <mergeCell ref="C4:D4"/>
    <mergeCell ref="F4:G4"/>
    <mergeCell ref="H4:I4"/>
    <mergeCell ref="J4:K4"/>
    <mergeCell ref="L4:M4"/>
    <mergeCell ref="E4:E5"/>
    <mergeCell ref="A4:A5"/>
    <mergeCell ref="B4:B5"/>
  </mergeCells>
  <printOptions gridLines="1"/>
  <pageMargins left="0.46" right="0.25" top="0.75" bottom="0.75" header="0.3" footer="0.3"/>
  <pageSetup paperSize="9" scale="95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50"/>
  </sheetPr>
  <dimension ref="A1:M31"/>
  <sheetViews>
    <sheetView workbookViewId="0">
      <selection sqref="A1:K1"/>
    </sheetView>
  </sheetViews>
  <sheetFormatPr defaultRowHeight="14.4" x14ac:dyDescent="0.3"/>
  <cols>
    <col min="1" max="1" width="8.109375" customWidth="1"/>
    <col min="2" max="2" width="8.6640625" customWidth="1"/>
    <col min="3" max="3" width="10" style="117" customWidth="1"/>
    <col min="4" max="4" width="6.6640625" customWidth="1"/>
    <col min="5" max="5" width="9.88671875" style="46" customWidth="1"/>
    <col min="7" max="7" width="9.109375" style="46"/>
    <col min="9" max="9" width="9.109375" style="46"/>
    <col min="11" max="11" width="9.109375" style="46"/>
  </cols>
  <sheetData>
    <row r="1" spans="1:13" ht="26.25" customHeight="1" x14ac:dyDescent="0.3">
      <c r="A1" s="783">
        <v>61</v>
      </c>
      <c r="B1" s="784"/>
      <c r="C1" s="784"/>
      <c r="D1" s="784"/>
      <c r="E1" s="784"/>
      <c r="F1" s="784"/>
      <c r="G1" s="784"/>
      <c r="H1" s="784"/>
      <c r="I1" s="784"/>
      <c r="J1" s="784"/>
      <c r="K1" s="785"/>
    </row>
    <row r="2" spans="1:13" ht="41.25" customHeight="1" x14ac:dyDescent="0.4">
      <c r="A2" s="711" t="s">
        <v>744</v>
      </c>
      <c r="B2" s="786"/>
      <c r="C2" s="786"/>
      <c r="D2" s="786"/>
      <c r="E2" s="786"/>
      <c r="F2" s="786"/>
      <c r="G2" s="786"/>
      <c r="H2" s="786"/>
      <c r="I2" s="786"/>
      <c r="J2" s="786"/>
      <c r="K2" s="787"/>
    </row>
    <row r="3" spans="1:13" ht="21" customHeight="1" x14ac:dyDescent="0.4">
      <c r="A3" s="711" t="s">
        <v>33</v>
      </c>
      <c r="B3" s="786"/>
      <c r="C3" s="786"/>
      <c r="D3" s="786"/>
      <c r="E3" s="786"/>
      <c r="F3" s="786"/>
      <c r="G3" s="786"/>
      <c r="H3" s="786"/>
      <c r="I3" s="786"/>
      <c r="J3" s="786"/>
      <c r="K3" s="787"/>
    </row>
    <row r="4" spans="1:13" ht="32.25" customHeight="1" x14ac:dyDescent="0.3">
      <c r="A4" s="788" t="s">
        <v>0</v>
      </c>
      <c r="B4" s="788" t="s">
        <v>1</v>
      </c>
      <c r="C4" s="788" t="s">
        <v>192</v>
      </c>
      <c r="D4" s="781" t="s">
        <v>662</v>
      </c>
      <c r="E4" s="782"/>
      <c r="F4" s="779" t="s">
        <v>659</v>
      </c>
      <c r="G4" s="790"/>
      <c r="H4" s="648" t="s">
        <v>660</v>
      </c>
      <c r="I4" s="654"/>
      <c r="J4" s="779" t="s">
        <v>661</v>
      </c>
      <c r="K4" s="780"/>
    </row>
    <row r="5" spans="1:13" s="133" customFormat="1" ht="32.25" customHeight="1" x14ac:dyDescent="0.3">
      <c r="A5" s="789"/>
      <c r="B5" s="789"/>
      <c r="C5" s="789"/>
      <c r="D5" s="292" t="s">
        <v>484</v>
      </c>
      <c r="E5" s="223" t="s">
        <v>485</v>
      </c>
      <c r="F5" s="222" t="s">
        <v>484</v>
      </c>
      <c r="G5" s="223" t="s">
        <v>485</v>
      </c>
      <c r="H5" s="222" t="s">
        <v>484</v>
      </c>
      <c r="I5" s="223" t="s">
        <v>485</v>
      </c>
      <c r="J5" s="222" t="s">
        <v>484</v>
      </c>
      <c r="K5" s="290" t="s">
        <v>485</v>
      </c>
    </row>
    <row r="6" spans="1:13" x14ac:dyDescent="0.3">
      <c r="A6" s="293">
        <v>1</v>
      </c>
      <c r="B6" s="15" t="s">
        <v>3</v>
      </c>
      <c r="C6" s="127">
        <v>8</v>
      </c>
      <c r="D6" s="33">
        <v>2</v>
      </c>
      <c r="E6" s="8">
        <v>1.1000000000000001</v>
      </c>
      <c r="F6" s="33">
        <v>273</v>
      </c>
      <c r="G6" s="8">
        <v>335.72</v>
      </c>
      <c r="H6" s="33">
        <v>150</v>
      </c>
      <c r="I6" s="8">
        <v>166.02</v>
      </c>
      <c r="J6" s="33">
        <v>80</v>
      </c>
      <c r="K6" s="8">
        <v>110.75</v>
      </c>
    </row>
    <row r="7" spans="1:13" x14ac:dyDescent="0.3">
      <c r="A7" s="216">
        <v>2</v>
      </c>
      <c r="B7" s="2" t="s">
        <v>4</v>
      </c>
      <c r="C7" s="114">
        <v>13</v>
      </c>
      <c r="D7" s="33">
        <v>2</v>
      </c>
      <c r="E7" s="8">
        <v>2</v>
      </c>
      <c r="F7" s="33">
        <v>11</v>
      </c>
      <c r="G7" s="8">
        <v>9.9499999999999993</v>
      </c>
      <c r="H7" s="33">
        <v>0</v>
      </c>
      <c r="I7" s="8">
        <v>0</v>
      </c>
      <c r="J7" s="33">
        <v>0</v>
      </c>
      <c r="K7" s="8">
        <v>0</v>
      </c>
    </row>
    <row r="8" spans="1:13" x14ac:dyDescent="0.3">
      <c r="A8" s="216">
        <v>3</v>
      </c>
      <c r="B8" s="2" t="s">
        <v>5</v>
      </c>
      <c r="C8" s="114">
        <v>0</v>
      </c>
      <c r="D8" s="33">
        <v>0</v>
      </c>
      <c r="E8" s="8">
        <v>0</v>
      </c>
      <c r="F8" s="33">
        <v>0</v>
      </c>
      <c r="G8" s="8">
        <v>0</v>
      </c>
      <c r="H8" s="33">
        <v>0</v>
      </c>
      <c r="I8" s="8">
        <v>0</v>
      </c>
      <c r="J8" s="33">
        <v>0</v>
      </c>
      <c r="K8" s="8">
        <v>0</v>
      </c>
    </row>
    <row r="9" spans="1:13" x14ac:dyDescent="0.3">
      <c r="A9" s="216">
        <v>4</v>
      </c>
      <c r="B9" s="2" t="s">
        <v>6</v>
      </c>
      <c r="C9" s="114">
        <v>6</v>
      </c>
      <c r="D9" s="33">
        <v>0</v>
      </c>
      <c r="E9" s="8">
        <v>0</v>
      </c>
      <c r="F9" s="33">
        <v>9</v>
      </c>
      <c r="G9" s="8">
        <v>17.239999999999998</v>
      </c>
      <c r="H9" s="33">
        <v>3</v>
      </c>
      <c r="I9" s="8">
        <v>9.66</v>
      </c>
      <c r="J9" s="33">
        <v>4</v>
      </c>
      <c r="K9" s="8">
        <v>5.6</v>
      </c>
    </row>
    <row r="10" spans="1:13" x14ac:dyDescent="0.3">
      <c r="A10" s="216">
        <v>5</v>
      </c>
      <c r="B10" s="2" t="s">
        <v>7</v>
      </c>
      <c r="C10" s="114">
        <v>3</v>
      </c>
      <c r="D10" s="33">
        <v>3</v>
      </c>
      <c r="E10" s="8">
        <v>21</v>
      </c>
      <c r="F10" s="33">
        <v>2</v>
      </c>
      <c r="G10" s="8">
        <v>15.44</v>
      </c>
      <c r="H10" s="33">
        <v>0</v>
      </c>
      <c r="I10" s="8">
        <v>0</v>
      </c>
      <c r="J10" s="33">
        <v>0</v>
      </c>
      <c r="K10" s="8">
        <v>0</v>
      </c>
    </row>
    <row r="11" spans="1:13" x14ac:dyDescent="0.3">
      <c r="A11" s="216">
        <v>6</v>
      </c>
      <c r="B11" s="2" t="s">
        <v>8</v>
      </c>
      <c r="C11" s="114">
        <v>0</v>
      </c>
      <c r="D11" s="33">
        <v>0</v>
      </c>
      <c r="E11" s="8">
        <v>0</v>
      </c>
      <c r="F11" s="33">
        <v>0</v>
      </c>
      <c r="G11" s="8">
        <v>0</v>
      </c>
      <c r="H11" s="33">
        <v>0</v>
      </c>
      <c r="I11" s="8">
        <v>0</v>
      </c>
      <c r="J11" s="33">
        <v>0</v>
      </c>
      <c r="K11" s="8">
        <v>0</v>
      </c>
    </row>
    <row r="12" spans="1:13" x14ac:dyDescent="0.3">
      <c r="A12" s="216">
        <v>7</v>
      </c>
      <c r="B12" s="2" t="s">
        <v>9</v>
      </c>
      <c r="C12" s="114">
        <v>0</v>
      </c>
      <c r="D12" s="33">
        <v>0</v>
      </c>
      <c r="E12" s="8">
        <v>0</v>
      </c>
      <c r="F12" s="33">
        <v>0</v>
      </c>
      <c r="G12" s="8">
        <v>0</v>
      </c>
      <c r="H12" s="33">
        <v>0</v>
      </c>
      <c r="I12" s="8">
        <v>0</v>
      </c>
      <c r="J12" s="33">
        <v>0</v>
      </c>
      <c r="K12" s="8">
        <v>0</v>
      </c>
    </row>
    <row r="13" spans="1:13" x14ac:dyDescent="0.3">
      <c r="A13" s="216">
        <v>8</v>
      </c>
      <c r="B13" s="2" t="s">
        <v>10</v>
      </c>
      <c r="C13" s="114">
        <v>15</v>
      </c>
      <c r="D13" s="33">
        <v>6</v>
      </c>
      <c r="E13" s="8">
        <v>6.2</v>
      </c>
      <c r="F13" s="33">
        <v>89</v>
      </c>
      <c r="G13" s="8">
        <v>83.5</v>
      </c>
      <c r="H13" s="33">
        <v>24</v>
      </c>
      <c r="I13" s="8">
        <v>24.83</v>
      </c>
      <c r="J13" s="33">
        <v>34</v>
      </c>
      <c r="K13" s="8">
        <v>26.7</v>
      </c>
    </row>
    <row r="14" spans="1:13" x14ac:dyDescent="0.3">
      <c r="A14" s="216">
        <v>9</v>
      </c>
      <c r="B14" s="2" t="s">
        <v>11</v>
      </c>
      <c r="C14" s="114">
        <v>0</v>
      </c>
      <c r="D14" s="33">
        <v>0</v>
      </c>
      <c r="E14" s="8">
        <v>0</v>
      </c>
      <c r="F14" s="33">
        <v>0</v>
      </c>
      <c r="G14" s="8">
        <v>0</v>
      </c>
      <c r="H14" s="33">
        <v>0</v>
      </c>
      <c r="I14" s="8">
        <v>0</v>
      </c>
      <c r="J14" s="33">
        <v>0</v>
      </c>
      <c r="K14" s="8">
        <v>0</v>
      </c>
      <c r="M14">
        <f>177+79+21</f>
        <v>277</v>
      </c>
    </row>
    <row r="15" spans="1:13" x14ac:dyDescent="0.3">
      <c r="A15" s="216">
        <v>10</v>
      </c>
      <c r="B15" s="2" t="s">
        <v>12</v>
      </c>
      <c r="C15" s="7">
        <v>177</v>
      </c>
      <c r="D15" s="33">
        <v>97</v>
      </c>
      <c r="E15" s="8">
        <v>120.94</v>
      </c>
      <c r="F15" s="33">
        <v>100</v>
      </c>
      <c r="G15" s="8">
        <v>125.47</v>
      </c>
      <c r="H15" s="33">
        <v>70</v>
      </c>
      <c r="I15" s="8">
        <v>2.5499999999999998</v>
      </c>
      <c r="J15" s="33">
        <v>1</v>
      </c>
      <c r="K15" s="8">
        <v>0.61</v>
      </c>
    </row>
    <row r="16" spans="1:13" x14ac:dyDescent="0.3">
      <c r="A16" s="216">
        <v>11</v>
      </c>
      <c r="B16" s="2" t="s">
        <v>13</v>
      </c>
      <c r="C16" s="114">
        <v>0</v>
      </c>
      <c r="D16" s="33">
        <v>0</v>
      </c>
      <c r="E16" s="8">
        <v>0</v>
      </c>
      <c r="F16" s="33">
        <v>0</v>
      </c>
      <c r="G16" s="8">
        <v>0</v>
      </c>
      <c r="H16" s="33">
        <v>0</v>
      </c>
      <c r="I16" s="8">
        <v>0</v>
      </c>
      <c r="J16" s="33">
        <v>0</v>
      </c>
      <c r="K16" s="8">
        <v>0</v>
      </c>
    </row>
    <row r="17" spans="1:11" x14ac:dyDescent="0.3">
      <c r="A17" s="216">
        <v>12</v>
      </c>
      <c r="B17" s="2" t="s">
        <v>14</v>
      </c>
      <c r="C17" s="114">
        <v>0</v>
      </c>
      <c r="D17" s="33">
        <v>0</v>
      </c>
      <c r="E17" s="8">
        <v>0</v>
      </c>
      <c r="F17" s="33">
        <v>0</v>
      </c>
      <c r="G17" s="8">
        <v>0</v>
      </c>
      <c r="H17" s="33">
        <v>0</v>
      </c>
      <c r="I17" s="8">
        <v>0</v>
      </c>
      <c r="J17" s="33">
        <v>0</v>
      </c>
      <c r="K17" s="8">
        <v>0</v>
      </c>
    </row>
    <row r="18" spans="1:11" x14ac:dyDescent="0.3">
      <c r="A18" s="217" t="s">
        <v>15</v>
      </c>
      <c r="B18" s="3" t="s">
        <v>16</v>
      </c>
      <c r="C18" s="115">
        <f t="shared" ref="C18:K18" si="0">SUM(C6:C17)</f>
        <v>222</v>
      </c>
      <c r="D18" s="104">
        <f t="shared" si="0"/>
        <v>110</v>
      </c>
      <c r="E18" s="105">
        <f t="shared" si="0"/>
        <v>151.24</v>
      </c>
      <c r="F18" s="294">
        <f t="shared" si="0"/>
        <v>484</v>
      </c>
      <c r="G18" s="295">
        <f t="shared" si="0"/>
        <v>587.32000000000005</v>
      </c>
      <c r="H18" s="294">
        <f t="shared" si="0"/>
        <v>247</v>
      </c>
      <c r="I18" s="295">
        <f t="shared" si="0"/>
        <v>203.06</v>
      </c>
      <c r="J18" s="294">
        <f t="shared" si="0"/>
        <v>119</v>
      </c>
      <c r="K18" s="295">
        <f t="shared" si="0"/>
        <v>143.66</v>
      </c>
    </row>
    <row r="19" spans="1:11" x14ac:dyDescent="0.3">
      <c r="A19" s="216">
        <v>1</v>
      </c>
      <c r="B19" s="2" t="s">
        <v>17</v>
      </c>
      <c r="C19" s="114">
        <v>0</v>
      </c>
      <c r="D19" s="33">
        <v>0</v>
      </c>
      <c r="E19" s="8">
        <v>0</v>
      </c>
      <c r="F19" s="33">
        <v>0</v>
      </c>
      <c r="G19" s="8">
        <v>0</v>
      </c>
      <c r="H19" s="33">
        <v>0</v>
      </c>
      <c r="I19" s="8">
        <v>0</v>
      </c>
      <c r="J19" s="33">
        <v>0</v>
      </c>
      <c r="K19" s="8">
        <v>0</v>
      </c>
    </row>
    <row r="20" spans="1:11" x14ac:dyDescent="0.3">
      <c r="A20" s="216">
        <v>2</v>
      </c>
      <c r="B20" s="2" t="s">
        <v>36</v>
      </c>
      <c r="C20" s="114">
        <v>0</v>
      </c>
      <c r="D20" s="33">
        <v>0</v>
      </c>
      <c r="E20" s="8">
        <v>0</v>
      </c>
      <c r="F20" s="33">
        <v>0</v>
      </c>
      <c r="G20" s="8">
        <v>0</v>
      </c>
      <c r="H20" s="33">
        <v>0</v>
      </c>
      <c r="I20" s="8">
        <v>0</v>
      </c>
      <c r="J20" s="33">
        <v>0</v>
      </c>
      <c r="K20" s="8">
        <v>0</v>
      </c>
    </row>
    <row r="21" spans="1:11" x14ac:dyDescent="0.3">
      <c r="A21" s="216">
        <v>3</v>
      </c>
      <c r="B21" s="2" t="s">
        <v>18</v>
      </c>
      <c r="C21" s="114">
        <v>6</v>
      </c>
      <c r="D21" s="33">
        <v>0</v>
      </c>
      <c r="E21" s="8">
        <v>0</v>
      </c>
      <c r="F21" s="33">
        <v>0</v>
      </c>
      <c r="G21" s="8">
        <v>0</v>
      </c>
      <c r="H21" s="33">
        <v>0</v>
      </c>
      <c r="I21" s="8">
        <v>0</v>
      </c>
      <c r="J21" s="33">
        <v>0</v>
      </c>
      <c r="K21" s="8">
        <v>0</v>
      </c>
    </row>
    <row r="22" spans="1:11" x14ac:dyDescent="0.3">
      <c r="A22" s="216">
        <v>4</v>
      </c>
      <c r="B22" s="2" t="s">
        <v>19</v>
      </c>
      <c r="C22" s="114">
        <v>7</v>
      </c>
      <c r="D22" s="33">
        <v>0</v>
      </c>
      <c r="E22" s="8">
        <v>0</v>
      </c>
      <c r="F22" s="33">
        <v>0</v>
      </c>
      <c r="G22" s="8">
        <v>0</v>
      </c>
      <c r="H22" s="33">
        <v>0</v>
      </c>
      <c r="I22" s="8">
        <v>0</v>
      </c>
      <c r="J22" s="33">
        <v>0</v>
      </c>
      <c r="K22" s="8">
        <v>0</v>
      </c>
    </row>
    <row r="23" spans="1:11" x14ac:dyDescent="0.3">
      <c r="A23" s="216">
        <v>5</v>
      </c>
      <c r="B23" s="2" t="s">
        <v>20</v>
      </c>
      <c r="C23" s="114">
        <v>0</v>
      </c>
      <c r="D23" s="33">
        <v>0</v>
      </c>
      <c r="E23" s="8">
        <v>0</v>
      </c>
      <c r="F23" s="33">
        <v>0</v>
      </c>
      <c r="G23" s="8">
        <v>0</v>
      </c>
      <c r="H23" s="33">
        <v>0</v>
      </c>
      <c r="I23" s="8">
        <v>0</v>
      </c>
      <c r="J23" s="33">
        <v>0</v>
      </c>
      <c r="K23" s="8">
        <v>0</v>
      </c>
    </row>
    <row r="24" spans="1:11" x14ac:dyDescent="0.3">
      <c r="A24" s="216">
        <v>6</v>
      </c>
      <c r="B24" s="2" t="s">
        <v>21</v>
      </c>
      <c r="C24" s="114">
        <v>0</v>
      </c>
      <c r="D24" s="33">
        <v>0</v>
      </c>
      <c r="E24" s="8">
        <v>0</v>
      </c>
      <c r="F24" s="33">
        <v>0</v>
      </c>
      <c r="G24" s="8">
        <v>0</v>
      </c>
      <c r="H24" s="33">
        <v>0</v>
      </c>
      <c r="I24" s="8">
        <v>0</v>
      </c>
      <c r="J24" s="33">
        <v>0</v>
      </c>
      <c r="K24" s="8">
        <v>0</v>
      </c>
    </row>
    <row r="25" spans="1:11" x14ac:dyDescent="0.3">
      <c r="A25" s="216">
        <v>7</v>
      </c>
      <c r="B25" s="2" t="s">
        <v>22</v>
      </c>
      <c r="C25" s="114">
        <v>0</v>
      </c>
      <c r="D25" s="33">
        <v>0</v>
      </c>
      <c r="E25" s="8">
        <v>0</v>
      </c>
      <c r="F25" s="33">
        <v>0</v>
      </c>
      <c r="G25" s="8">
        <v>0</v>
      </c>
      <c r="H25" s="33">
        <v>0</v>
      </c>
      <c r="I25" s="8">
        <v>0</v>
      </c>
      <c r="J25" s="33">
        <v>0</v>
      </c>
      <c r="K25" s="8">
        <v>0</v>
      </c>
    </row>
    <row r="26" spans="1:11" x14ac:dyDescent="0.3">
      <c r="A26" s="216">
        <v>8</v>
      </c>
      <c r="B26" s="2" t="s">
        <v>23</v>
      </c>
      <c r="C26" s="114">
        <v>0</v>
      </c>
      <c r="D26" s="33">
        <v>0</v>
      </c>
      <c r="E26" s="8">
        <v>0</v>
      </c>
      <c r="F26" s="33">
        <v>0</v>
      </c>
      <c r="G26" s="8">
        <v>0</v>
      </c>
      <c r="H26" s="33">
        <v>0</v>
      </c>
      <c r="I26" s="8">
        <v>0</v>
      </c>
      <c r="J26" s="33">
        <v>0</v>
      </c>
      <c r="K26" s="8">
        <v>0</v>
      </c>
    </row>
    <row r="27" spans="1:11" s="17" customFormat="1" x14ac:dyDescent="0.3">
      <c r="A27" s="217" t="s">
        <v>24</v>
      </c>
      <c r="B27" s="3" t="s">
        <v>16</v>
      </c>
      <c r="C27" s="115">
        <f t="shared" ref="C27:K27" si="1">SUM(C19:C26)</f>
        <v>13</v>
      </c>
      <c r="D27" s="104">
        <f t="shared" si="1"/>
        <v>0</v>
      </c>
      <c r="E27" s="105">
        <f t="shared" si="1"/>
        <v>0</v>
      </c>
      <c r="F27" s="294">
        <f t="shared" si="1"/>
        <v>0</v>
      </c>
      <c r="G27" s="295">
        <f t="shared" si="1"/>
        <v>0</v>
      </c>
      <c r="H27" s="294">
        <f t="shared" si="1"/>
        <v>0</v>
      </c>
      <c r="I27" s="295">
        <f t="shared" si="1"/>
        <v>0</v>
      </c>
      <c r="J27" s="294">
        <f t="shared" si="1"/>
        <v>0</v>
      </c>
      <c r="K27" s="295">
        <f t="shared" si="1"/>
        <v>0</v>
      </c>
    </row>
    <row r="28" spans="1:11" x14ac:dyDescent="0.3">
      <c r="A28" s="216">
        <v>1</v>
      </c>
      <c r="B28" s="2" t="s">
        <v>25</v>
      </c>
      <c r="C28" s="114">
        <v>380</v>
      </c>
      <c r="D28" s="33">
        <v>279</v>
      </c>
      <c r="E28" s="8">
        <v>185.53</v>
      </c>
      <c r="F28" s="33">
        <v>0</v>
      </c>
      <c r="G28" s="8">
        <v>0</v>
      </c>
      <c r="H28" s="33">
        <v>0</v>
      </c>
      <c r="I28" s="8">
        <v>0</v>
      </c>
      <c r="J28" s="33">
        <v>0</v>
      </c>
      <c r="K28" s="8">
        <v>0</v>
      </c>
    </row>
    <row r="29" spans="1:11" s="17" customFormat="1" x14ac:dyDescent="0.3">
      <c r="A29" s="217" t="s">
        <v>26</v>
      </c>
      <c r="B29" s="3" t="s">
        <v>16</v>
      </c>
      <c r="C29" s="115">
        <f>C28</f>
        <v>380</v>
      </c>
      <c r="D29" s="104">
        <f t="shared" ref="D29:K29" si="2">D28</f>
        <v>279</v>
      </c>
      <c r="E29" s="105">
        <f t="shared" si="2"/>
        <v>185.53</v>
      </c>
      <c r="F29" s="294">
        <f t="shared" si="2"/>
        <v>0</v>
      </c>
      <c r="G29" s="295">
        <f t="shared" si="2"/>
        <v>0</v>
      </c>
      <c r="H29" s="294">
        <f t="shared" si="2"/>
        <v>0</v>
      </c>
      <c r="I29" s="295">
        <f t="shared" si="2"/>
        <v>0</v>
      </c>
      <c r="J29" s="294">
        <f t="shared" si="2"/>
        <v>0</v>
      </c>
      <c r="K29" s="295">
        <f t="shared" si="2"/>
        <v>0</v>
      </c>
    </row>
    <row r="30" spans="1:11" x14ac:dyDescent="0.3">
      <c r="A30" s="216">
        <v>1</v>
      </c>
      <c r="B30" s="2" t="s">
        <v>27</v>
      </c>
      <c r="C30" s="114">
        <v>55</v>
      </c>
      <c r="D30" s="33">
        <v>0</v>
      </c>
      <c r="E30" s="8">
        <v>0</v>
      </c>
      <c r="F30" s="33">
        <v>0</v>
      </c>
      <c r="G30" s="8">
        <v>0</v>
      </c>
      <c r="H30" s="33">
        <v>0</v>
      </c>
      <c r="I30" s="8">
        <v>0</v>
      </c>
      <c r="J30" s="33">
        <v>0</v>
      </c>
      <c r="K30" s="8">
        <v>0</v>
      </c>
    </row>
    <row r="31" spans="1:11" s="17" customFormat="1" x14ac:dyDescent="0.3">
      <c r="A31" s="218" t="s">
        <v>28</v>
      </c>
      <c r="B31" s="219" t="s">
        <v>16</v>
      </c>
      <c r="C31" s="291">
        <f>C18+C27+C29+C30</f>
        <v>670</v>
      </c>
      <c r="D31" s="296">
        <f t="shared" ref="D31:K31" si="3">D18+D27+D29+D30</f>
        <v>389</v>
      </c>
      <c r="E31" s="297">
        <f t="shared" si="3"/>
        <v>336.77</v>
      </c>
      <c r="F31" s="296">
        <f t="shared" si="3"/>
        <v>484</v>
      </c>
      <c r="G31" s="297">
        <f t="shared" si="3"/>
        <v>587.32000000000005</v>
      </c>
      <c r="H31" s="296">
        <f t="shared" si="3"/>
        <v>247</v>
      </c>
      <c r="I31" s="297">
        <f t="shared" si="3"/>
        <v>203.06</v>
      </c>
      <c r="J31" s="296">
        <f t="shared" si="3"/>
        <v>119</v>
      </c>
      <c r="K31" s="297">
        <f t="shared" si="3"/>
        <v>143.66</v>
      </c>
    </row>
  </sheetData>
  <mergeCells count="10">
    <mergeCell ref="J4:K4"/>
    <mergeCell ref="D4:E4"/>
    <mergeCell ref="A1:K1"/>
    <mergeCell ref="A2:K2"/>
    <mergeCell ref="A3:K3"/>
    <mergeCell ref="C4:C5"/>
    <mergeCell ref="B4:B5"/>
    <mergeCell ref="A4:A5"/>
    <mergeCell ref="F4:G4"/>
    <mergeCell ref="H4:I4"/>
  </mergeCells>
  <printOptions gridLines="1"/>
  <pageMargins left="0.25" right="0.25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B050"/>
  </sheetPr>
  <dimension ref="A1:K29"/>
  <sheetViews>
    <sheetView workbookViewId="0">
      <selection sqref="A1:K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10" style="335" customWidth="1"/>
    <col min="4" max="4" width="6.109375" customWidth="1"/>
    <col min="5" max="5" width="7" style="46" customWidth="1"/>
    <col min="6" max="6" width="6.44140625" customWidth="1"/>
    <col min="7" max="7" width="7.5546875" style="46" customWidth="1"/>
    <col min="9" max="9" width="9.109375" style="46"/>
    <col min="10" max="10" width="7" customWidth="1"/>
    <col min="11" max="11" width="7.6640625" style="46" customWidth="1"/>
  </cols>
  <sheetData>
    <row r="1" spans="1:11" ht="30.75" customHeight="1" x14ac:dyDescent="0.4">
      <c r="A1" s="583">
        <v>62</v>
      </c>
      <c r="B1" s="584"/>
      <c r="C1" s="584"/>
      <c r="D1" s="584"/>
      <c r="E1" s="584"/>
      <c r="F1" s="584"/>
      <c r="G1" s="584"/>
      <c r="H1" s="584"/>
      <c r="I1" s="584"/>
      <c r="J1" s="584"/>
      <c r="K1" s="585"/>
    </row>
    <row r="2" spans="1:11" ht="51.75" customHeight="1" x14ac:dyDescent="0.4">
      <c r="A2" s="711" t="s">
        <v>836</v>
      </c>
      <c r="B2" s="712"/>
      <c r="C2" s="712"/>
      <c r="D2" s="712"/>
      <c r="E2" s="712"/>
      <c r="F2" s="712"/>
      <c r="G2" s="712"/>
      <c r="H2" s="712"/>
      <c r="I2" s="712"/>
      <c r="J2" s="712"/>
      <c r="K2" s="713"/>
    </row>
    <row r="3" spans="1:11" ht="21" x14ac:dyDescent="0.4">
      <c r="A3" s="749" t="s">
        <v>83</v>
      </c>
      <c r="B3" s="756"/>
      <c r="C3" s="756"/>
      <c r="D3" s="756"/>
      <c r="E3" s="756"/>
      <c r="F3" s="756"/>
      <c r="G3" s="756"/>
      <c r="H3" s="756"/>
      <c r="I3" s="756"/>
      <c r="J3" s="756"/>
      <c r="K3" s="757"/>
    </row>
    <row r="4" spans="1:11" ht="33.75" customHeight="1" x14ac:dyDescent="0.3">
      <c r="A4" s="619" t="s">
        <v>0</v>
      </c>
      <c r="B4" s="738" t="s">
        <v>827</v>
      </c>
      <c r="C4" s="788" t="s">
        <v>192</v>
      </c>
      <c r="D4" s="791" t="s">
        <v>662</v>
      </c>
      <c r="E4" s="792"/>
      <c r="F4" s="779" t="s">
        <v>659</v>
      </c>
      <c r="G4" s="790"/>
      <c r="H4" s="648" t="s">
        <v>660</v>
      </c>
      <c r="I4" s="654"/>
      <c r="J4" s="779" t="s">
        <v>661</v>
      </c>
      <c r="K4" s="780"/>
    </row>
    <row r="5" spans="1:11" s="417" customFormat="1" x14ac:dyDescent="0.3">
      <c r="A5" s="620"/>
      <c r="B5" s="639"/>
      <c r="C5" s="789"/>
      <c r="D5" s="292" t="s">
        <v>484</v>
      </c>
      <c r="E5" s="223" t="s">
        <v>485</v>
      </c>
      <c r="F5" s="222" t="s">
        <v>484</v>
      </c>
      <c r="G5" s="223" t="s">
        <v>485</v>
      </c>
      <c r="H5" s="222" t="s">
        <v>484</v>
      </c>
      <c r="I5" s="223" t="s">
        <v>485</v>
      </c>
      <c r="J5" s="222" t="s">
        <v>484</v>
      </c>
      <c r="K5" s="290" t="s">
        <v>485</v>
      </c>
    </row>
    <row r="6" spans="1:11" x14ac:dyDescent="0.3">
      <c r="A6" s="5">
        <v>1</v>
      </c>
      <c r="B6" s="5" t="s">
        <v>96</v>
      </c>
      <c r="C6" s="440">
        <v>2</v>
      </c>
      <c r="D6" s="5">
        <v>0</v>
      </c>
      <c r="E6" s="44">
        <v>0</v>
      </c>
      <c r="F6" s="5">
        <v>1</v>
      </c>
      <c r="G6" s="44">
        <v>1.71</v>
      </c>
      <c r="H6" s="5">
        <v>1</v>
      </c>
      <c r="I6" s="44">
        <v>0.67</v>
      </c>
      <c r="J6" s="5">
        <v>0</v>
      </c>
      <c r="K6" s="44">
        <v>0</v>
      </c>
    </row>
    <row r="7" spans="1:11" x14ac:dyDescent="0.3">
      <c r="A7" s="5">
        <v>2</v>
      </c>
      <c r="B7" s="5" t="s">
        <v>97</v>
      </c>
      <c r="C7" s="440">
        <v>0</v>
      </c>
      <c r="D7" s="5">
        <v>0</v>
      </c>
      <c r="E7" s="44">
        <v>0</v>
      </c>
      <c r="F7" s="5">
        <v>0</v>
      </c>
      <c r="G7" s="44">
        <v>0</v>
      </c>
      <c r="H7" s="5">
        <v>0</v>
      </c>
      <c r="I7" s="44">
        <v>0</v>
      </c>
      <c r="J7" s="5">
        <v>0</v>
      </c>
      <c r="K7" s="44">
        <v>0</v>
      </c>
    </row>
    <row r="8" spans="1:11" x14ac:dyDescent="0.3">
      <c r="A8" s="5">
        <v>3</v>
      </c>
      <c r="B8" s="5" t="s">
        <v>98</v>
      </c>
      <c r="C8" s="440">
        <v>4</v>
      </c>
      <c r="D8" s="5">
        <v>0</v>
      </c>
      <c r="E8" s="44">
        <v>0</v>
      </c>
      <c r="F8" s="5">
        <v>0</v>
      </c>
      <c r="G8" s="44">
        <v>0</v>
      </c>
      <c r="H8" s="5">
        <v>0</v>
      </c>
      <c r="I8" s="44">
        <v>0</v>
      </c>
      <c r="J8" s="5">
        <v>0</v>
      </c>
      <c r="K8" s="44">
        <v>0</v>
      </c>
    </row>
    <row r="9" spans="1:11" x14ac:dyDescent="0.3">
      <c r="A9" s="5">
        <v>4</v>
      </c>
      <c r="B9" s="5" t="s">
        <v>99</v>
      </c>
      <c r="C9" s="440">
        <v>10</v>
      </c>
      <c r="D9" s="5">
        <v>1</v>
      </c>
      <c r="E9" s="44">
        <v>0.1</v>
      </c>
      <c r="F9" s="5">
        <v>1</v>
      </c>
      <c r="G9" s="44">
        <v>0.1</v>
      </c>
      <c r="H9" s="5">
        <v>0</v>
      </c>
      <c r="I9" s="44">
        <v>0</v>
      </c>
      <c r="J9" s="5">
        <v>0</v>
      </c>
      <c r="K9" s="44">
        <v>0</v>
      </c>
    </row>
    <row r="10" spans="1:11" x14ac:dyDescent="0.3">
      <c r="A10" s="5">
        <v>5</v>
      </c>
      <c r="B10" s="5" t="s">
        <v>100</v>
      </c>
      <c r="C10" s="440">
        <v>67</v>
      </c>
      <c r="D10" s="5">
        <v>16</v>
      </c>
      <c r="E10" s="44">
        <v>6.31</v>
      </c>
      <c r="F10" s="5">
        <v>54</v>
      </c>
      <c r="G10" s="44">
        <v>29.25</v>
      </c>
      <c r="H10" s="5">
        <v>24</v>
      </c>
      <c r="I10" s="44">
        <v>6.55</v>
      </c>
      <c r="J10" s="5">
        <v>18</v>
      </c>
      <c r="K10" s="44">
        <v>3.25</v>
      </c>
    </row>
    <row r="11" spans="1:11" x14ac:dyDescent="0.3">
      <c r="A11" s="5">
        <v>6</v>
      </c>
      <c r="B11" s="5" t="s">
        <v>101</v>
      </c>
      <c r="C11" s="440">
        <v>0</v>
      </c>
      <c r="D11" s="5">
        <v>1</v>
      </c>
      <c r="E11" s="44">
        <v>0.12</v>
      </c>
      <c r="F11" s="5">
        <v>0</v>
      </c>
      <c r="G11" s="44">
        <v>0</v>
      </c>
      <c r="H11" s="5">
        <v>0</v>
      </c>
      <c r="I11" s="44">
        <v>0</v>
      </c>
      <c r="J11" s="5">
        <v>0</v>
      </c>
      <c r="K11" s="44">
        <v>0</v>
      </c>
    </row>
    <row r="12" spans="1:11" x14ac:dyDescent="0.3">
      <c r="A12" s="5">
        <v>7</v>
      </c>
      <c r="B12" s="5" t="s">
        <v>102</v>
      </c>
      <c r="C12" s="440">
        <v>15</v>
      </c>
      <c r="D12" s="5">
        <v>93</v>
      </c>
      <c r="E12" s="44">
        <v>93</v>
      </c>
      <c r="F12" s="5">
        <v>93</v>
      </c>
      <c r="G12" s="44">
        <v>86.37</v>
      </c>
      <c r="H12" s="5">
        <v>65</v>
      </c>
      <c r="I12" s="44">
        <v>0.46</v>
      </c>
      <c r="J12" s="5">
        <v>0</v>
      </c>
      <c r="K12" s="44">
        <v>0</v>
      </c>
    </row>
    <row r="13" spans="1:11" x14ac:dyDescent="0.3">
      <c r="A13" s="5">
        <v>8</v>
      </c>
      <c r="B13" s="5" t="s">
        <v>103</v>
      </c>
      <c r="C13" s="440">
        <v>9</v>
      </c>
      <c r="D13" s="5">
        <v>1</v>
      </c>
      <c r="E13" s="44">
        <v>6.84</v>
      </c>
      <c r="F13" s="5">
        <v>1</v>
      </c>
      <c r="G13" s="44">
        <v>6.86</v>
      </c>
      <c r="H13" s="5">
        <v>1</v>
      </c>
      <c r="I13" s="44">
        <v>0.71</v>
      </c>
      <c r="J13" s="5">
        <v>0</v>
      </c>
      <c r="K13" s="44">
        <v>0</v>
      </c>
    </row>
    <row r="14" spans="1:11" x14ac:dyDescent="0.3">
      <c r="A14" s="5">
        <v>9</v>
      </c>
      <c r="B14" s="5" t="s">
        <v>104</v>
      </c>
      <c r="C14" s="440">
        <v>27</v>
      </c>
      <c r="D14" s="5">
        <v>18</v>
      </c>
      <c r="E14" s="44">
        <v>13.75</v>
      </c>
      <c r="F14" s="5">
        <v>1</v>
      </c>
      <c r="G14" s="44">
        <v>0.79</v>
      </c>
      <c r="H14" s="5">
        <v>0</v>
      </c>
      <c r="I14" s="44">
        <v>0</v>
      </c>
      <c r="J14" s="5">
        <v>0</v>
      </c>
      <c r="K14" s="44">
        <v>0</v>
      </c>
    </row>
    <row r="15" spans="1:11" x14ac:dyDescent="0.3">
      <c r="A15" s="5">
        <v>10</v>
      </c>
      <c r="B15" s="5" t="s">
        <v>105</v>
      </c>
      <c r="C15" s="440">
        <v>0</v>
      </c>
      <c r="D15" s="5">
        <v>0</v>
      </c>
      <c r="E15" s="44">
        <v>0</v>
      </c>
      <c r="F15" s="5">
        <v>0</v>
      </c>
      <c r="G15" s="44">
        <v>0</v>
      </c>
      <c r="H15" s="5">
        <v>0</v>
      </c>
      <c r="I15" s="44">
        <v>0</v>
      </c>
      <c r="J15" s="5">
        <v>0</v>
      </c>
      <c r="K15" s="44">
        <v>0</v>
      </c>
    </row>
    <row r="16" spans="1:11" x14ac:dyDescent="0.3">
      <c r="A16" s="5">
        <v>11</v>
      </c>
      <c r="B16" s="5" t="s">
        <v>106</v>
      </c>
      <c r="C16" s="440">
        <v>64</v>
      </c>
      <c r="D16" s="5">
        <v>34</v>
      </c>
      <c r="E16" s="44">
        <v>19.46</v>
      </c>
      <c r="F16" s="5">
        <v>3</v>
      </c>
      <c r="G16" s="44">
        <v>3</v>
      </c>
      <c r="H16" s="5">
        <v>0</v>
      </c>
      <c r="I16" s="44">
        <v>0</v>
      </c>
      <c r="J16" s="5">
        <v>0</v>
      </c>
      <c r="K16" s="44">
        <v>0</v>
      </c>
    </row>
    <row r="17" spans="1:11" x14ac:dyDescent="0.3">
      <c r="A17" s="5">
        <v>12</v>
      </c>
      <c r="B17" s="5" t="s">
        <v>107</v>
      </c>
      <c r="C17" s="440">
        <v>83</v>
      </c>
      <c r="D17" s="5">
        <v>38</v>
      </c>
      <c r="E17" s="44">
        <v>46.1</v>
      </c>
      <c r="F17" s="5">
        <v>0</v>
      </c>
      <c r="G17" s="44">
        <v>0</v>
      </c>
      <c r="H17" s="5">
        <v>0</v>
      </c>
      <c r="I17" s="44">
        <v>0</v>
      </c>
      <c r="J17" s="5">
        <v>0</v>
      </c>
      <c r="K17" s="44">
        <v>0</v>
      </c>
    </row>
    <row r="18" spans="1:11" x14ac:dyDescent="0.3">
      <c r="A18" s="5">
        <v>13</v>
      </c>
      <c r="B18" s="5" t="s">
        <v>108</v>
      </c>
      <c r="C18" s="440">
        <v>78</v>
      </c>
      <c r="D18" s="5">
        <v>29</v>
      </c>
      <c r="E18" s="44">
        <v>9.51</v>
      </c>
      <c r="F18" s="5">
        <v>2</v>
      </c>
      <c r="G18" s="44">
        <v>2</v>
      </c>
      <c r="H18" s="5">
        <v>0</v>
      </c>
      <c r="I18" s="44">
        <v>0</v>
      </c>
      <c r="J18" s="5">
        <v>0</v>
      </c>
      <c r="K18" s="44">
        <v>0</v>
      </c>
    </row>
    <row r="19" spans="1:11" x14ac:dyDescent="0.3">
      <c r="A19" s="5">
        <v>14</v>
      </c>
      <c r="B19" s="5" t="s">
        <v>109</v>
      </c>
      <c r="C19" s="440">
        <v>2</v>
      </c>
      <c r="D19" s="5">
        <v>0</v>
      </c>
      <c r="E19" s="44">
        <v>0</v>
      </c>
      <c r="F19" s="5">
        <v>0</v>
      </c>
      <c r="G19" s="44">
        <v>0</v>
      </c>
      <c r="H19" s="5">
        <v>0</v>
      </c>
      <c r="I19" s="44">
        <v>0</v>
      </c>
      <c r="J19" s="5">
        <v>0</v>
      </c>
      <c r="K19" s="44">
        <v>0</v>
      </c>
    </row>
    <row r="20" spans="1:11" x14ac:dyDescent="0.3">
      <c r="A20" s="5">
        <v>15</v>
      </c>
      <c r="B20" s="5" t="s">
        <v>110</v>
      </c>
      <c r="C20" s="440">
        <v>52</v>
      </c>
      <c r="D20" s="5">
        <v>84</v>
      </c>
      <c r="E20" s="44">
        <v>89.73</v>
      </c>
      <c r="F20" s="5">
        <v>247</v>
      </c>
      <c r="G20" s="44">
        <v>330.29</v>
      </c>
      <c r="H20" s="5">
        <v>122</v>
      </c>
      <c r="I20" s="44">
        <v>142.71</v>
      </c>
      <c r="J20" s="5">
        <v>83</v>
      </c>
      <c r="K20" s="44">
        <v>113.55</v>
      </c>
    </row>
    <row r="21" spans="1:11" x14ac:dyDescent="0.3">
      <c r="A21" s="5">
        <v>16</v>
      </c>
      <c r="B21" s="5" t="s">
        <v>111</v>
      </c>
      <c r="C21" s="440">
        <v>5</v>
      </c>
      <c r="D21" s="5">
        <v>0</v>
      </c>
      <c r="E21" s="44">
        <v>0</v>
      </c>
      <c r="F21" s="5">
        <v>0</v>
      </c>
      <c r="G21" s="44">
        <v>0</v>
      </c>
      <c r="H21" s="5">
        <v>0</v>
      </c>
      <c r="I21" s="44">
        <v>0</v>
      </c>
      <c r="J21" s="5">
        <v>0</v>
      </c>
      <c r="K21" s="44">
        <v>0</v>
      </c>
    </row>
    <row r="22" spans="1:11" x14ac:dyDescent="0.3">
      <c r="A22" s="5">
        <v>17</v>
      </c>
      <c r="B22" s="5" t="s">
        <v>112</v>
      </c>
      <c r="C22" s="440">
        <v>60</v>
      </c>
      <c r="D22" s="5">
        <v>2</v>
      </c>
      <c r="E22" s="44">
        <v>1.69</v>
      </c>
      <c r="F22" s="5">
        <v>0</v>
      </c>
      <c r="G22" s="44">
        <v>0</v>
      </c>
      <c r="H22" s="5">
        <v>0</v>
      </c>
      <c r="I22" s="44">
        <v>0</v>
      </c>
      <c r="J22" s="5">
        <v>0</v>
      </c>
      <c r="K22" s="44">
        <v>0</v>
      </c>
    </row>
    <row r="23" spans="1:11" x14ac:dyDescent="0.3">
      <c r="A23" s="5">
        <v>18</v>
      </c>
      <c r="B23" s="5" t="s">
        <v>113</v>
      </c>
      <c r="C23" s="440">
        <v>21</v>
      </c>
      <c r="D23" s="5">
        <v>0</v>
      </c>
      <c r="E23" s="44">
        <v>0</v>
      </c>
      <c r="F23" s="5">
        <v>0</v>
      </c>
      <c r="G23" s="44">
        <v>0</v>
      </c>
      <c r="H23" s="5">
        <v>0</v>
      </c>
      <c r="I23" s="44">
        <v>0</v>
      </c>
      <c r="J23" s="5">
        <v>0</v>
      </c>
      <c r="K23" s="44">
        <v>0</v>
      </c>
    </row>
    <row r="24" spans="1:11" x14ac:dyDescent="0.3">
      <c r="A24" s="5">
        <v>19</v>
      </c>
      <c r="B24" s="5" t="s">
        <v>114</v>
      </c>
      <c r="C24" s="440">
        <v>0</v>
      </c>
      <c r="D24" s="5">
        <v>1</v>
      </c>
      <c r="E24" s="44">
        <v>1</v>
      </c>
      <c r="F24" s="5">
        <v>1</v>
      </c>
      <c r="G24" s="44">
        <v>1.01</v>
      </c>
      <c r="H24" s="5">
        <v>1</v>
      </c>
      <c r="I24" s="44">
        <v>0.01</v>
      </c>
      <c r="J24" s="5">
        <v>0</v>
      </c>
      <c r="K24" s="44">
        <v>0</v>
      </c>
    </row>
    <row r="25" spans="1:11" x14ac:dyDescent="0.3">
      <c r="A25" s="5">
        <v>20</v>
      </c>
      <c r="B25" s="5" t="s">
        <v>115</v>
      </c>
      <c r="C25" s="440">
        <v>35</v>
      </c>
      <c r="D25" s="5">
        <v>0</v>
      </c>
      <c r="E25" s="44">
        <v>0</v>
      </c>
      <c r="F25" s="5">
        <v>0</v>
      </c>
      <c r="G25" s="44">
        <v>0</v>
      </c>
      <c r="H25" s="5">
        <v>0</v>
      </c>
      <c r="I25" s="44">
        <v>0</v>
      </c>
      <c r="J25" s="5">
        <v>0</v>
      </c>
      <c r="K25" s="44">
        <v>0</v>
      </c>
    </row>
    <row r="26" spans="1:11" x14ac:dyDescent="0.3">
      <c r="A26" s="5">
        <v>21</v>
      </c>
      <c r="B26" s="5" t="s">
        <v>116</v>
      </c>
      <c r="C26" s="440">
        <v>41</v>
      </c>
      <c r="D26" s="5">
        <v>52</v>
      </c>
      <c r="E26" s="44">
        <v>41.14</v>
      </c>
      <c r="F26" s="5">
        <v>2</v>
      </c>
      <c r="G26" s="44">
        <v>20.72</v>
      </c>
      <c r="H26" s="5">
        <v>2</v>
      </c>
      <c r="I26" s="44">
        <v>0.7</v>
      </c>
      <c r="J26" s="5">
        <v>1</v>
      </c>
      <c r="K26" s="44">
        <v>0.61</v>
      </c>
    </row>
    <row r="27" spans="1:11" x14ac:dyDescent="0.3">
      <c r="A27" s="5">
        <v>22</v>
      </c>
      <c r="B27" s="5" t="s">
        <v>117</v>
      </c>
      <c r="C27" s="440">
        <v>17</v>
      </c>
      <c r="D27" s="5">
        <v>4</v>
      </c>
      <c r="E27" s="44">
        <v>1.85</v>
      </c>
      <c r="F27" s="5">
        <v>0</v>
      </c>
      <c r="G27" s="44">
        <v>0</v>
      </c>
      <c r="H27" s="5">
        <v>0</v>
      </c>
      <c r="I27" s="44">
        <v>0</v>
      </c>
      <c r="J27" s="5">
        <v>0</v>
      </c>
      <c r="K27" s="44">
        <v>0</v>
      </c>
    </row>
    <row r="28" spans="1:11" x14ac:dyDescent="0.3">
      <c r="A28" s="5">
        <v>23</v>
      </c>
      <c r="B28" s="5" t="s">
        <v>118</v>
      </c>
      <c r="C28" s="440">
        <v>78</v>
      </c>
      <c r="D28" s="5">
        <v>15</v>
      </c>
      <c r="E28" s="44">
        <v>6.17</v>
      </c>
      <c r="F28" s="5">
        <v>78</v>
      </c>
      <c r="G28" s="44">
        <v>105.22</v>
      </c>
      <c r="H28" s="5">
        <v>31</v>
      </c>
      <c r="I28" s="44">
        <v>51.25</v>
      </c>
      <c r="J28" s="5">
        <v>17</v>
      </c>
      <c r="K28" s="44">
        <v>26.25</v>
      </c>
    </row>
    <row r="29" spans="1:11" x14ac:dyDescent="0.3">
      <c r="A29" s="6" t="s">
        <v>28</v>
      </c>
      <c r="B29" s="6" t="s">
        <v>16</v>
      </c>
      <c r="C29" s="110">
        <f>SUM(C6:C28)</f>
        <v>670</v>
      </c>
      <c r="D29" s="6">
        <f t="shared" ref="D29:K29" si="0">SUM(D6:D28)</f>
        <v>389</v>
      </c>
      <c r="E29" s="45">
        <f t="shared" si="0"/>
        <v>336.77000000000004</v>
      </c>
      <c r="F29" s="6">
        <f t="shared" si="0"/>
        <v>484</v>
      </c>
      <c r="G29" s="45">
        <f t="shared" si="0"/>
        <v>587.32000000000005</v>
      </c>
      <c r="H29" s="6">
        <f t="shared" si="0"/>
        <v>247</v>
      </c>
      <c r="I29" s="45">
        <f t="shared" si="0"/>
        <v>203.06</v>
      </c>
      <c r="J29" s="6">
        <f t="shared" si="0"/>
        <v>119</v>
      </c>
      <c r="K29" s="45">
        <f t="shared" si="0"/>
        <v>143.66</v>
      </c>
    </row>
  </sheetData>
  <mergeCells count="10">
    <mergeCell ref="A2:K2"/>
    <mergeCell ref="A3:K3"/>
    <mergeCell ref="A1:K1"/>
    <mergeCell ref="C4:C5"/>
    <mergeCell ref="D4:E4"/>
    <mergeCell ref="F4:G4"/>
    <mergeCell ref="H4:I4"/>
    <mergeCell ref="J4:K4"/>
    <mergeCell ref="B4:B5"/>
    <mergeCell ref="A4:A5"/>
  </mergeCells>
  <printOptions gridLines="1"/>
  <pageMargins left="0.25" right="0.25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50"/>
  </sheetPr>
  <dimension ref="A1:O32"/>
  <sheetViews>
    <sheetView workbookViewId="0">
      <selection sqref="A1:O1"/>
    </sheetView>
  </sheetViews>
  <sheetFormatPr defaultRowHeight="14.4" x14ac:dyDescent="0.3"/>
  <cols>
    <col min="1" max="1" width="7.33203125" customWidth="1"/>
    <col min="2" max="2" width="7.44140625" customWidth="1"/>
    <col min="3" max="3" width="7.33203125" style="37" customWidth="1"/>
    <col min="4" max="4" width="4.44140625" bestFit="1" customWidth="1"/>
    <col min="5" max="5" width="5" style="46" bestFit="1" customWidth="1"/>
    <col min="6" max="6" width="6.88671875" style="37" customWidth="1"/>
    <col min="7" max="7" width="4.44140625" bestFit="1" customWidth="1"/>
    <col min="8" max="8" width="5.88671875" style="46" bestFit="1" customWidth="1"/>
    <col min="9" max="9" width="11.6640625" customWidth="1"/>
    <col min="10" max="10" width="5" customWidth="1"/>
    <col min="11" max="11" width="5.33203125" style="46" customWidth="1"/>
    <col min="12" max="12" width="11" customWidth="1"/>
    <col min="13" max="13" width="5" customWidth="1"/>
    <col min="14" max="14" width="5.33203125" style="46" customWidth="1"/>
    <col min="15" max="15" width="11.44140625" customWidth="1"/>
  </cols>
  <sheetData>
    <row r="1" spans="1:15" ht="21" x14ac:dyDescent="0.4">
      <c r="A1" s="583">
        <v>63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5"/>
    </row>
    <row r="2" spans="1:15" ht="49.5" customHeight="1" x14ac:dyDescent="0.45">
      <c r="A2" s="577" t="s">
        <v>745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1"/>
    </row>
    <row r="3" spans="1:15" ht="23.4" x14ac:dyDescent="0.45">
      <c r="A3" s="577" t="s">
        <v>33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1"/>
    </row>
    <row r="4" spans="1:15" s="37" customFormat="1" ht="15.6" x14ac:dyDescent="0.3">
      <c r="A4" s="644" t="s">
        <v>0</v>
      </c>
      <c r="B4" s="644" t="s">
        <v>1</v>
      </c>
      <c r="C4" s="793" t="s">
        <v>458</v>
      </c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</row>
    <row r="5" spans="1:15" s="37" customFormat="1" ht="15.6" x14ac:dyDescent="0.3">
      <c r="A5" s="644"/>
      <c r="B5" s="644"/>
      <c r="C5" s="793" t="s">
        <v>459</v>
      </c>
      <c r="D5" s="793"/>
      <c r="E5" s="793"/>
      <c r="F5" s="793" t="s">
        <v>460</v>
      </c>
      <c r="G5" s="793"/>
      <c r="H5" s="793"/>
      <c r="I5" s="793"/>
      <c r="J5" s="793" t="s">
        <v>461</v>
      </c>
      <c r="K5" s="793"/>
      <c r="L5" s="793"/>
      <c r="M5" s="793" t="s">
        <v>462</v>
      </c>
      <c r="N5" s="793"/>
      <c r="O5" s="793"/>
    </row>
    <row r="6" spans="1:15" s="37" customFormat="1" ht="28.8" x14ac:dyDescent="0.3">
      <c r="A6" s="644"/>
      <c r="B6" s="644"/>
      <c r="C6" s="145" t="s">
        <v>463</v>
      </c>
      <c r="D6" s="145" t="s">
        <v>180</v>
      </c>
      <c r="E6" s="70" t="s">
        <v>182</v>
      </c>
      <c r="F6" s="224" t="s">
        <v>463</v>
      </c>
      <c r="G6" s="145" t="s">
        <v>180</v>
      </c>
      <c r="H6" s="70" t="s">
        <v>464</v>
      </c>
      <c r="I6" s="145" t="s">
        <v>465</v>
      </c>
      <c r="J6" s="145" t="s">
        <v>416</v>
      </c>
      <c r="K6" s="70" t="s">
        <v>209</v>
      </c>
      <c r="L6" s="145" t="s">
        <v>466</v>
      </c>
      <c r="M6" s="145" t="s">
        <v>416</v>
      </c>
      <c r="N6" s="70" t="s">
        <v>209</v>
      </c>
      <c r="O6" s="145" t="s">
        <v>466</v>
      </c>
    </row>
    <row r="7" spans="1:15" x14ac:dyDescent="0.3">
      <c r="A7" s="15">
        <v>1</v>
      </c>
      <c r="B7" s="15" t="s">
        <v>3</v>
      </c>
      <c r="C7" s="84">
        <v>6</v>
      </c>
      <c r="D7" s="298">
        <v>0</v>
      </c>
      <c r="E7" s="299">
        <v>0</v>
      </c>
      <c r="F7" s="89">
        <v>0</v>
      </c>
      <c r="G7" s="298">
        <v>0</v>
      </c>
      <c r="H7" s="299">
        <v>0</v>
      </c>
      <c r="I7" s="298">
        <v>0</v>
      </c>
      <c r="J7" s="298">
        <v>0</v>
      </c>
      <c r="K7" s="299">
        <v>0</v>
      </c>
      <c r="L7" s="298">
        <v>0</v>
      </c>
      <c r="M7" s="298">
        <v>5</v>
      </c>
      <c r="N7" s="299">
        <v>2.7</v>
      </c>
      <c r="O7" s="298">
        <v>50</v>
      </c>
    </row>
    <row r="8" spans="1:15" x14ac:dyDescent="0.3">
      <c r="A8" s="2">
        <v>2</v>
      </c>
      <c r="B8" s="2" t="s">
        <v>4</v>
      </c>
      <c r="C8" s="85">
        <v>5</v>
      </c>
      <c r="D8" s="300">
        <v>0</v>
      </c>
      <c r="E8" s="301">
        <v>0</v>
      </c>
      <c r="F8" s="128">
        <v>2</v>
      </c>
      <c r="G8" s="33">
        <v>0</v>
      </c>
      <c r="H8" s="8">
        <v>0</v>
      </c>
      <c r="I8" s="33">
        <v>0</v>
      </c>
      <c r="J8" s="33">
        <v>0</v>
      </c>
      <c r="K8" s="8">
        <v>0</v>
      </c>
      <c r="L8" s="33">
        <v>0</v>
      </c>
      <c r="M8" s="33">
        <v>2</v>
      </c>
      <c r="N8" s="8">
        <v>2</v>
      </c>
      <c r="O8" s="33">
        <v>0</v>
      </c>
    </row>
    <row r="9" spans="1:15" x14ac:dyDescent="0.3">
      <c r="A9" s="2">
        <v>3</v>
      </c>
      <c r="B9" s="2" t="s">
        <v>5</v>
      </c>
      <c r="C9" s="85">
        <v>0</v>
      </c>
      <c r="D9" s="300">
        <v>0</v>
      </c>
      <c r="E9" s="301">
        <v>0</v>
      </c>
      <c r="F9" s="128">
        <v>1</v>
      </c>
      <c r="G9" s="33">
        <v>0</v>
      </c>
      <c r="H9" s="8">
        <v>0</v>
      </c>
      <c r="I9" s="33">
        <v>0</v>
      </c>
      <c r="J9" s="33">
        <v>0</v>
      </c>
      <c r="K9" s="8">
        <v>0</v>
      </c>
      <c r="L9" s="33">
        <v>0</v>
      </c>
      <c r="M9" s="33">
        <v>0</v>
      </c>
      <c r="N9" s="8">
        <v>0</v>
      </c>
      <c r="O9" s="33">
        <v>0</v>
      </c>
    </row>
    <row r="10" spans="1:15" x14ac:dyDescent="0.3">
      <c r="A10" s="2">
        <v>4</v>
      </c>
      <c r="B10" s="2" t="s">
        <v>6</v>
      </c>
      <c r="C10" s="85">
        <v>9</v>
      </c>
      <c r="D10" s="300">
        <v>0</v>
      </c>
      <c r="E10" s="301">
        <v>0</v>
      </c>
      <c r="F10" s="128">
        <v>3</v>
      </c>
      <c r="G10" s="33">
        <v>0</v>
      </c>
      <c r="H10" s="8">
        <v>0</v>
      </c>
      <c r="I10" s="33">
        <v>0</v>
      </c>
      <c r="J10" s="33">
        <v>0</v>
      </c>
      <c r="K10" s="8">
        <v>0</v>
      </c>
      <c r="L10" s="33">
        <v>0</v>
      </c>
      <c r="M10" s="33">
        <v>0</v>
      </c>
      <c r="N10" s="8">
        <v>0</v>
      </c>
      <c r="O10" s="33">
        <v>0</v>
      </c>
    </row>
    <row r="11" spans="1:15" x14ac:dyDescent="0.3">
      <c r="A11" s="2">
        <v>5</v>
      </c>
      <c r="B11" s="2" t="s">
        <v>7</v>
      </c>
      <c r="C11" s="85">
        <v>13</v>
      </c>
      <c r="D11" s="300">
        <v>0</v>
      </c>
      <c r="E11" s="301">
        <v>0</v>
      </c>
      <c r="F11" s="128">
        <v>7</v>
      </c>
      <c r="G11" s="33">
        <v>0</v>
      </c>
      <c r="H11" s="8">
        <v>0</v>
      </c>
      <c r="I11" s="33">
        <v>0</v>
      </c>
      <c r="J11" s="33">
        <v>0</v>
      </c>
      <c r="K11" s="8">
        <v>0</v>
      </c>
      <c r="L11" s="33">
        <v>0</v>
      </c>
      <c r="M11" s="33">
        <v>0</v>
      </c>
      <c r="N11" s="8">
        <v>0</v>
      </c>
      <c r="O11" s="33">
        <v>0</v>
      </c>
    </row>
    <row r="12" spans="1:15" x14ac:dyDescent="0.3">
      <c r="A12" s="2">
        <v>6</v>
      </c>
      <c r="B12" s="2" t="s">
        <v>8</v>
      </c>
      <c r="C12" s="85">
        <v>0</v>
      </c>
      <c r="D12" s="300">
        <v>0</v>
      </c>
      <c r="E12" s="301">
        <v>0</v>
      </c>
      <c r="F12" s="128">
        <v>2</v>
      </c>
      <c r="G12" s="33">
        <v>0</v>
      </c>
      <c r="H12" s="8">
        <v>0</v>
      </c>
      <c r="I12" s="33">
        <v>0</v>
      </c>
      <c r="J12" s="33">
        <v>0</v>
      </c>
      <c r="K12" s="8">
        <v>0</v>
      </c>
      <c r="L12" s="33">
        <v>0</v>
      </c>
      <c r="M12" s="33">
        <v>0</v>
      </c>
      <c r="N12" s="8">
        <v>0</v>
      </c>
      <c r="O12" s="33">
        <v>0</v>
      </c>
    </row>
    <row r="13" spans="1:15" x14ac:dyDescent="0.3">
      <c r="A13" s="2">
        <v>7</v>
      </c>
      <c r="B13" s="2" t="s">
        <v>9</v>
      </c>
      <c r="C13" s="85">
        <v>1</v>
      </c>
      <c r="D13" s="300">
        <v>0</v>
      </c>
      <c r="E13" s="301">
        <v>0</v>
      </c>
      <c r="F13" s="128">
        <v>0</v>
      </c>
      <c r="G13" s="33">
        <v>0</v>
      </c>
      <c r="H13" s="8">
        <v>0</v>
      </c>
      <c r="I13" s="33">
        <v>0</v>
      </c>
      <c r="J13" s="33">
        <v>0</v>
      </c>
      <c r="K13" s="8">
        <v>0</v>
      </c>
      <c r="L13" s="33">
        <v>0</v>
      </c>
      <c r="M13" s="33">
        <v>0</v>
      </c>
      <c r="N13" s="8">
        <v>0</v>
      </c>
      <c r="O13" s="33">
        <v>0</v>
      </c>
    </row>
    <row r="14" spans="1:15" x14ac:dyDescent="0.3">
      <c r="A14" s="2">
        <v>8</v>
      </c>
      <c r="B14" s="2" t="s">
        <v>10</v>
      </c>
      <c r="C14" s="85">
        <v>3</v>
      </c>
      <c r="D14" s="300">
        <v>0</v>
      </c>
      <c r="E14" s="301">
        <v>0</v>
      </c>
      <c r="F14" s="128">
        <v>1</v>
      </c>
      <c r="G14" s="33">
        <v>0</v>
      </c>
      <c r="H14" s="8">
        <v>0</v>
      </c>
      <c r="I14" s="33">
        <v>0</v>
      </c>
      <c r="J14" s="33">
        <v>0</v>
      </c>
      <c r="K14" s="8">
        <v>0</v>
      </c>
      <c r="L14" s="33">
        <v>0</v>
      </c>
      <c r="M14" s="33">
        <v>0</v>
      </c>
      <c r="N14" s="8">
        <v>0</v>
      </c>
      <c r="O14" s="33">
        <v>0</v>
      </c>
    </row>
    <row r="15" spans="1:15" x14ac:dyDescent="0.3">
      <c r="A15" s="2">
        <v>9</v>
      </c>
      <c r="B15" s="2" t="s">
        <v>11</v>
      </c>
      <c r="C15" s="85">
        <v>1</v>
      </c>
      <c r="D15" s="300">
        <v>0</v>
      </c>
      <c r="E15" s="301">
        <v>0</v>
      </c>
      <c r="F15" s="128">
        <v>0</v>
      </c>
      <c r="G15" s="33">
        <v>0</v>
      </c>
      <c r="H15" s="8">
        <v>0</v>
      </c>
      <c r="I15" s="33">
        <v>0</v>
      </c>
      <c r="J15" s="33">
        <v>0</v>
      </c>
      <c r="K15" s="8">
        <v>0</v>
      </c>
      <c r="L15" s="33">
        <v>0</v>
      </c>
      <c r="M15" s="33">
        <v>0</v>
      </c>
      <c r="N15" s="8">
        <v>0</v>
      </c>
      <c r="O15" s="33">
        <v>0</v>
      </c>
    </row>
    <row r="16" spans="1:15" x14ac:dyDescent="0.3">
      <c r="A16" s="2">
        <v>10</v>
      </c>
      <c r="B16" s="2" t="s">
        <v>12</v>
      </c>
      <c r="C16" s="85">
        <v>79</v>
      </c>
      <c r="D16" s="300">
        <v>0</v>
      </c>
      <c r="E16" s="301">
        <v>0</v>
      </c>
      <c r="F16" s="128">
        <v>21</v>
      </c>
      <c r="G16" s="33">
        <v>0</v>
      </c>
      <c r="H16" s="8">
        <v>0</v>
      </c>
      <c r="I16" s="33">
        <v>0</v>
      </c>
      <c r="J16" s="33">
        <v>10</v>
      </c>
      <c r="K16" s="8">
        <v>1.96</v>
      </c>
      <c r="L16" s="33">
        <v>10</v>
      </c>
      <c r="M16" s="33">
        <v>3</v>
      </c>
      <c r="N16" s="8">
        <v>1.01</v>
      </c>
      <c r="O16" s="33">
        <v>8</v>
      </c>
    </row>
    <row r="17" spans="1:15" x14ac:dyDescent="0.3">
      <c r="A17" s="2">
        <v>11</v>
      </c>
      <c r="B17" s="2" t="s">
        <v>13</v>
      </c>
      <c r="C17" s="86">
        <v>5</v>
      </c>
      <c r="D17" s="300">
        <v>0</v>
      </c>
      <c r="E17" s="301">
        <v>0</v>
      </c>
      <c r="F17" s="128">
        <v>0</v>
      </c>
      <c r="G17" s="33">
        <v>0</v>
      </c>
      <c r="H17" s="8">
        <v>0</v>
      </c>
      <c r="I17" s="33">
        <v>0</v>
      </c>
      <c r="J17" s="33">
        <v>0</v>
      </c>
      <c r="K17" s="8">
        <v>0</v>
      </c>
      <c r="L17" s="33">
        <v>0</v>
      </c>
      <c r="M17" s="33">
        <v>0</v>
      </c>
      <c r="N17" s="8">
        <v>0</v>
      </c>
      <c r="O17" s="33">
        <v>0</v>
      </c>
    </row>
    <row r="18" spans="1:15" x14ac:dyDescent="0.3">
      <c r="A18" s="2">
        <v>12</v>
      </c>
      <c r="B18" s="2" t="s">
        <v>14</v>
      </c>
      <c r="C18" s="85">
        <v>1</v>
      </c>
      <c r="D18" s="300">
        <v>0</v>
      </c>
      <c r="E18" s="301">
        <v>0</v>
      </c>
      <c r="F18" s="128">
        <v>0</v>
      </c>
      <c r="G18" s="33">
        <v>0</v>
      </c>
      <c r="H18" s="8">
        <v>0</v>
      </c>
      <c r="I18" s="33">
        <v>0</v>
      </c>
      <c r="J18" s="33">
        <v>0</v>
      </c>
      <c r="K18" s="8">
        <v>0</v>
      </c>
      <c r="L18" s="33">
        <v>0</v>
      </c>
      <c r="M18" s="33">
        <v>0</v>
      </c>
      <c r="N18" s="8">
        <v>0</v>
      </c>
      <c r="O18" s="33">
        <v>0</v>
      </c>
    </row>
    <row r="19" spans="1:15" x14ac:dyDescent="0.3">
      <c r="A19" s="3" t="s">
        <v>15</v>
      </c>
      <c r="B19" s="3" t="s">
        <v>16</v>
      </c>
      <c r="C19" s="87">
        <f>SUM(C7:C18)</f>
        <v>123</v>
      </c>
      <c r="D19" s="302">
        <f t="shared" ref="D19:O19" si="0">SUM(D7:D18)</f>
        <v>0</v>
      </c>
      <c r="E19" s="303">
        <f t="shared" si="0"/>
        <v>0</v>
      </c>
      <c r="F19" s="129">
        <f t="shared" si="0"/>
        <v>37</v>
      </c>
      <c r="G19" s="104">
        <f t="shared" si="0"/>
        <v>0</v>
      </c>
      <c r="H19" s="105">
        <f t="shared" si="0"/>
        <v>0</v>
      </c>
      <c r="I19" s="104">
        <f t="shared" si="0"/>
        <v>0</v>
      </c>
      <c r="J19" s="104">
        <f t="shared" si="0"/>
        <v>10</v>
      </c>
      <c r="K19" s="105">
        <f t="shared" si="0"/>
        <v>1.96</v>
      </c>
      <c r="L19" s="104">
        <f t="shared" si="0"/>
        <v>10</v>
      </c>
      <c r="M19" s="104">
        <f t="shared" si="0"/>
        <v>10</v>
      </c>
      <c r="N19" s="105">
        <f t="shared" si="0"/>
        <v>5.71</v>
      </c>
      <c r="O19" s="104">
        <f t="shared" si="0"/>
        <v>58</v>
      </c>
    </row>
    <row r="20" spans="1:15" x14ac:dyDescent="0.3">
      <c r="A20" s="2">
        <v>1</v>
      </c>
      <c r="B20" s="2" t="s">
        <v>17</v>
      </c>
      <c r="C20" s="85">
        <v>3</v>
      </c>
      <c r="D20" s="300">
        <v>0</v>
      </c>
      <c r="E20" s="301">
        <v>0</v>
      </c>
      <c r="F20" s="128">
        <v>1</v>
      </c>
      <c r="G20" s="33">
        <v>0</v>
      </c>
      <c r="H20" s="8">
        <v>0</v>
      </c>
      <c r="I20" s="33">
        <v>0</v>
      </c>
      <c r="J20" s="33">
        <v>0</v>
      </c>
      <c r="K20" s="8">
        <v>0</v>
      </c>
      <c r="L20" s="33">
        <v>0</v>
      </c>
      <c r="M20" s="33">
        <v>0</v>
      </c>
      <c r="N20" s="8">
        <v>0</v>
      </c>
      <c r="O20" s="33">
        <v>0</v>
      </c>
    </row>
    <row r="21" spans="1:15" x14ac:dyDescent="0.3">
      <c r="A21" s="2">
        <v>2</v>
      </c>
      <c r="B21" s="2" t="s">
        <v>36</v>
      </c>
      <c r="C21" s="85">
        <v>0</v>
      </c>
      <c r="D21" s="300">
        <v>0</v>
      </c>
      <c r="E21" s="301">
        <v>0</v>
      </c>
      <c r="F21" s="128">
        <v>0</v>
      </c>
      <c r="G21" s="33">
        <v>0</v>
      </c>
      <c r="H21" s="8">
        <v>0</v>
      </c>
      <c r="I21" s="33">
        <v>0</v>
      </c>
      <c r="J21" s="33">
        <v>0</v>
      </c>
      <c r="K21" s="8">
        <v>0</v>
      </c>
      <c r="L21" s="33">
        <v>0</v>
      </c>
      <c r="M21" s="33">
        <v>0</v>
      </c>
      <c r="N21" s="8">
        <v>0</v>
      </c>
      <c r="O21" s="33">
        <v>0</v>
      </c>
    </row>
    <row r="22" spans="1:15" x14ac:dyDescent="0.3">
      <c r="A22" s="2">
        <v>3</v>
      </c>
      <c r="B22" s="2" t="s">
        <v>18</v>
      </c>
      <c r="C22" s="85">
        <v>5</v>
      </c>
      <c r="D22" s="300">
        <v>0</v>
      </c>
      <c r="E22" s="301">
        <v>0</v>
      </c>
      <c r="F22" s="128">
        <v>0</v>
      </c>
      <c r="G22" s="33">
        <v>0</v>
      </c>
      <c r="H22" s="8">
        <v>0</v>
      </c>
      <c r="I22" s="33">
        <v>0</v>
      </c>
      <c r="J22" s="33">
        <v>0</v>
      </c>
      <c r="K22" s="8">
        <v>0</v>
      </c>
      <c r="L22" s="33">
        <v>0</v>
      </c>
      <c r="M22" s="33">
        <v>0</v>
      </c>
      <c r="N22" s="8">
        <v>0</v>
      </c>
      <c r="O22" s="33">
        <v>0</v>
      </c>
    </row>
    <row r="23" spans="1:15" x14ac:dyDescent="0.3">
      <c r="A23" s="2">
        <v>4</v>
      </c>
      <c r="B23" s="2" t="s">
        <v>19</v>
      </c>
      <c r="C23" s="85">
        <v>4</v>
      </c>
      <c r="D23" s="300">
        <v>0</v>
      </c>
      <c r="E23" s="301">
        <v>0</v>
      </c>
      <c r="F23" s="128">
        <v>1</v>
      </c>
      <c r="G23" s="33">
        <v>0</v>
      </c>
      <c r="H23" s="8">
        <v>0</v>
      </c>
      <c r="I23" s="33">
        <v>0</v>
      </c>
      <c r="J23" s="33">
        <v>0</v>
      </c>
      <c r="K23" s="8">
        <v>0</v>
      </c>
      <c r="L23" s="33">
        <v>0</v>
      </c>
      <c r="M23" s="33">
        <v>0</v>
      </c>
      <c r="N23" s="8">
        <v>0</v>
      </c>
      <c r="O23" s="33">
        <v>0</v>
      </c>
    </row>
    <row r="24" spans="1:15" x14ac:dyDescent="0.3">
      <c r="A24" s="2">
        <v>5</v>
      </c>
      <c r="B24" s="2" t="s">
        <v>20</v>
      </c>
      <c r="C24" s="85">
        <v>1</v>
      </c>
      <c r="D24" s="300">
        <v>0</v>
      </c>
      <c r="E24" s="301">
        <v>0</v>
      </c>
      <c r="F24" s="130">
        <v>0</v>
      </c>
      <c r="G24" s="33">
        <v>0</v>
      </c>
      <c r="H24" s="8">
        <v>0</v>
      </c>
      <c r="I24" s="33">
        <v>0</v>
      </c>
      <c r="J24" s="33">
        <v>0</v>
      </c>
      <c r="K24" s="8">
        <v>0</v>
      </c>
      <c r="L24" s="33">
        <v>0</v>
      </c>
      <c r="M24" s="33">
        <v>0</v>
      </c>
      <c r="N24" s="8">
        <v>0</v>
      </c>
      <c r="O24" s="33">
        <v>0</v>
      </c>
    </row>
    <row r="25" spans="1:15" x14ac:dyDescent="0.3">
      <c r="A25" s="2">
        <v>6</v>
      </c>
      <c r="B25" s="2" t="s">
        <v>21</v>
      </c>
      <c r="C25" s="85">
        <v>0</v>
      </c>
      <c r="D25" s="300">
        <v>0</v>
      </c>
      <c r="E25" s="301">
        <v>0</v>
      </c>
      <c r="F25" s="130">
        <v>0</v>
      </c>
      <c r="G25" s="33">
        <v>0</v>
      </c>
      <c r="H25" s="8">
        <v>0</v>
      </c>
      <c r="I25" s="33">
        <v>0</v>
      </c>
      <c r="J25" s="33">
        <v>0</v>
      </c>
      <c r="K25" s="8">
        <v>0</v>
      </c>
      <c r="L25" s="33">
        <v>0</v>
      </c>
      <c r="M25" s="33">
        <v>0</v>
      </c>
      <c r="N25" s="8">
        <v>0</v>
      </c>
      <c r="O25" s="33">
        <v>0</v>
      </c>
    </row>
    <row r="26" spans="1:15" x14ac:dyDescent="0.3">
      <c r="A26" s="2">
        <v>7</v>
      </c>
      <c r="B26" s="2" t="s">
        <v>22</v>
      </c>
      <c r="C26" s="85">
        <v>4</v>
      </c>
      <c r="D26" s="300">
        <v>0</v>
      </c>
      <c r="E26" s="301">
        <v>0</v>
      </c>
      <c r="F26" s="131">
        <v>2</v>
      </c>
      <c r="G26" s="33">
        <v>0</v>
      </c>
      <c r="H26" s="8">
        <v>0</v>
      </c>
      <c r="I26" s="33">
        <v>0</v>
      </c>
      <c r="J26" s="33">
        <v>0</v>
      </c>
      <c r="K26" s="8">
        <v>0</v>
      </c>
      <c r="L26" s="33">
        <v>0</v>
      </c>
      <c r="M26" s="33">
        <v>0</v>
      </c>
      <c r="N26" s="8">
        <v>0</v>
      </c>
      <c r="O26" s="33">
        <v>0</v>
      </c>
    </row>
    <row r="27" spans="1:15" x14ac:dyDescent="0.3">
      <c r="A27" s="2">
        <v>8</v>
      </c>
      <c r="B27" s="2" t="s">
        <v>23</v>
      </c>
      <c r="C27" s="85">
        <v>1</v>
      </c>
      <c r="D27" s="300">
        <v>0</v>
      </c>
      <c r="E27" s="301">
        <v>0</v>
      </c>
      <c r="F27" s="132">
        <v>0</v>
      </c>
      <c r="G27" s="33">
        <v>0</v>
      </c>
      <c r="H27" s="8">
        <v>0</v>
      </c>
      <c r="I27" s="33">
        <v>0</v>
      </c>
      <c r="J27" s="33">
        <v>0</v>
      </c>
      <c r="K27" s="8">
        <v>0</v>
      </c>
      <c r="L27" s="33">
        <v>0</v>
      </c>
      <c r="M27" s="33">
        <v>0</v>
      </c>
      <c r="N27" s="8">
        <v>0</v>
      </c>
      <c r="O27" s="33">
        <v>0</v>
      </c>
    </row>
    <row r="28" spans="1:15" x14ac:dyDescent="0.3">
      <c r="A28" s="3" t="s">
        <v>24</v>
      </c>
      <c r="B28" s="3" t="s">
        <v>16</v>
      </c>
      <c r="C28" s="88">
        <f t="shared" ref="C28:O28" si="1">SUM(C20:C27)</f>
        <v>18</v>
      </c>
      <c r="D28" s="302">
        <f t="shared" si="1"/>
        <v>0</v>
      </c>
      <c r="E28" s="303">
        <f t="shared" si="1"/>
        <v>0</v>
      </c>
      <c r="F28" s="129">
        <f t="shared" si="1"/>
        <v>4</v>
      </c>
      <c r="G28" s="104">
        <f t="shared" si="1"/>
        <v>0</v>
      </c>
      <c r="H28" s="105">
        <f t="shared" si="1"/>
        <v>0</v>
      </c>
      <c r="I28" s="104">
        <f t="shared" si="1"/>
        <v>0</v>
      </c>
      <c r="J28" s="104">
        <f t="shared" si="1"/>
        <v>0</v>
      </c>
      <c r="K28" s="105">
        <f t="shared" si="1"/>
        <v>0</v>
      </c>
      <c r="L28" s="104">
        <f t="shared" si="1"/>
        <v>0</v>
      </c>
      <c r="M28" s="104">
        <f t="shared" si="1"/>
        <v>0</v>
      </c>
      <c r="N28" s="105">
        <f t="shared" si="1"/>
        <v>0</v>
      </c>
      <c r="O28" s="104">
        <f t="shared" si="1"/>
        <v>0</v>
      </c>
    </row>
    <row r="29" spans="1:15" x14ac:dyDescent="0.3">
      <c r="A29" s="2">
        <v>1</v>
      </c>
      <c r="B29" s="2" t="s">
        <v>25</v>
      </c>
      <c r="C29" s="85">
        <v>19</v>
      </c>
      <c r="D29" s="300">
        <v>0</v>
      </c>
      <c r="E29" s="301">
        <v>0</v>
      </c>
      <c r="F29" s="128">
        <v>3</v>
      </c>
      <c r="G29" s="33">
        <v>0</v>
      </c>
      <c r="H29" s="8">
        <v>0</v>
      </c>
      <c r="I29" s="33">
        <v>0</v>
      </c>
      <c r="J29" s="33">
        <v>0</v>
      </c>
      <c r="K29" s="8">
        <v>0</v>
      </c>
      <c r="L29" s="33">
        <v>0</v>
      </c>
      <c r="M29" s="33">
        <v>0</v>
      </c>
      <c r="N29" s="8">
        <v>0</v>
      </c>
      <c r="O29" s="33">
        <v>0</v>
      </c>
    </row>
    <row r="30" spans="1:15" x14ac:dyDescent="0.3">
      <c r="A30" s="3" t="s">
        <v>26</v>
      </c>
      <c r="B30" s="3" t="s">
        <v>16</v>
      </c>
      <c r="C30" s="88">
        <f>C29</f>
        <v>19</v>
      </c>
      <c r="D30" s="302">
        <f t="shared" ref="D30:O30" si="2">D29</f>
        <v>0</v>
      </c>
      <c r="E30" s="303">
        <f t="shared" si="2"/>
        <v>0</v>
      </c>
      <c r="F30" s="129">
        <f t="shared" si="2"/>
        <v>3</v>
      </c>
      <c r="G30" s="104">
        <f t="shared" si="2"/>
        <v>0</v>
      </c>
      <c r="H30" s="105">
        <f t="shared" si="2"/>
        <v>0</v>
      </c>
      <c r="I30" s="104">
        <f t="shared" si="2"/>
        <v>0</v>
      </c>
      <c r="J30" s="104">
        <f t="shared" si="2"/>
        <v>0</v>
      </c>
      <c r="K30" s="105">
        <f t="shared" si="2"/>
        <v>0</v>
      </c>
      <c r="L30" s="104">
        <f t="shared" si="2"/>
        <v>0</v>
      </c>
      <c r="M30" s="104">
        <f t="shared" si="2"/>
        <v>0</v>
      </c>
      <c r="N30" s="105">
        <f t="shared" si="2"/>
        <v>0</v>
      </c>
      <c r="O30" s="104">
        <f t="shared" si="2"/>
        <v>0</v>
      </c>
    </row>
    <row r="31" spans="1:15" x14ac:dyDescent="0.3">
      <c r="A31" s="2">
        <v>1</v>
      </c>
      <c r="B31" s="2" t="s">
        <v>27</v>
      </c>
      <c r="C31" s="85">
        <v>15</v>
      </c>
      <c r="D31" s="33">
        <v>0</v>
      </c>
      <c r="E31" s="8">
        <v>0</v>
      </c>
      <c r="F31" s="90">
        <v>0</v>
      </c>
      <c r="G31" s="33">
        <v>0</v>
      </c>
      <c r="H31" s="8">
        <v>0</v>
      </c>
      <c r="I31" s="33">
        <v>0</v>
      </c>
      <c r="J31" s="33">
        <v>0</v>
      </c>
      <c r="K31" s="8">
        <v>0</v>
      </c>
      <c r="L31" s="33">
        <v>0</v>
      </c>
      <c r="M31" s="33">
        <v>0</v>
      </c>
      <c r="N31" s="8">
        <v>0</v>
      </c>
      <c r="O31" s="33">
        <v>0</v>
      </c>
    </row>
    <row r="32" spans="1:15" x14ac:dyDescent="0.3">
      <c r="A32" s="3" t="s">
        <v>28</v>
      </c>
      <c r="B32" s="3" t="s">
        <v>16</v>
      </c>
      <c r="C32" s="88">
        <f>C19+C28+C30+C31</f>
        <v>175</v>
      </c>
      <c r="D32" s="104">
        <f t="shared" ref="D32:O32" si="3">D19+D28+D30+D31</f>
        <v>0</v>
      </c>
      <c r="E32" s="105">
        <f t="shared" si="3"/>
        <v>0</v>
      </c>
      <c r="F32" s="91">
        <f t="shared" si="3"/>
        <v>44</v>
      </c>
      <c r="G32" s="104">
        <f t="shared" si="3"/>
        <v>0</v>
      </c>
      <c r="H32" s="105">
        <f t="shared" si="3"/>
        <v>0</v>
      </c>
      <c r="I32" s="104">
        <f t="shared" si="3"/>
        <v>0</v>
      </c>
      <c r="J32" s="104">
        <f t="shared" si="3"/>
        <v>10</v>
      </c>
      <c r="K32" s="105">
        <f t="shared" si="3"/>
        <v>1.96</v>
      </c>
      <c r="L32" s="104">
        <f t="shared" si="3"/>
        <v>10</v>
      </c>
      <c r="M32" s="104">
        <f t="shared" si="3"/>
        <v>10</v>
      </c>
      <c r="N32" s="105">
        <f t="shared" si="3"/>
        <v>5.71</v>
      </c>
      <c r="O32" s="104">
        <f t="shared" si="3"/>
        <v>58</v>
      </c>
    </row>
  </sheetData>
  <mergeCells count="10">
    <mergeCell ref="A1:O1"/>
    <mergeCell ref="A2:O2"/>
    <mergeCell ref="A3:O3"/>
    <mergeCell ref="A4:A6"/>
    <mergeCell ref="B4:B6"/>
    <mergeCell ref="C4:O4"/>
    <mergeCell ref="C5:E5"/>
    <mergeCell ref="F5:I5"/>
    <mergeCell ref="J5:L5"/>
    <mergeCell ref="M5:O5"/>
  </mergeCells>
  <printOptions gridLines="1"/>
  <pageMargins left="0.68" right="0.25" top="0.75" bottom="0.75" header="0.3" footer="0.3"/>
  <pageSetup paperSize="9" scale="9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00B050"/>
  </sheetPr>
  <dimension ref="A1:O29"/>
  <sheetViews>
    <sheetView workbookViewId="0">
      <selection sqref="A1:O1"/>
    </sheetView>
  </sheetViews>
  <sheetFormatPr defaultRowHeight="14.4" x14ac:dyDescent="0.3"/>
  <cols>
    <col min="1" max="1" width="6.44140625" customWidth="1"/>
    <col min="2" max="2" width="20.5546875" customWidth="1"/>
    <col min="3" max="3" width="7" style="335" customWidth="1"/>
    <col min="4" max="4" width="4.109375" bestFit="1" customWidth="1"/>
    <col min="5" max="5" width="4.6640625" bestFit="1" customWidth="1"/>
    <col min="6" max="6" width="7" style="483" bestFit="1" customWidth="1"/>
    <col min="7" max="7" width="4.109375" bestFit="1" customWidth="1"/>
    <col min="8" max="8" width="5.6640625" bestFit="1" customWidth="1"/>
    <col min="9" max="9" width="11" bestFit="1" customWidth="1"/>
    <col min="10" max="10" width="4.33203125" customWidth="1"/>
    <col min="11" max="11" width="5.109375" style="46" bestFit="1" customWidth="1"/>
    <col min="12" max="12" width="10.88671875" customWidth="1"/>
    <col min="13" max="13" width="4.33203125" customWidth="1"/>
    <col min="14" max="14" width="5.109375" style="46" bestFit="1" customWidth="1"/>
    <col min="15" max="15" width="10.88671875" customWidth="1"/>
  </cols>
  <sheetData>
    <row r="1" spans="1:15" ht="21" x14ac:dyDescent="0.4">
      <c r="A1" s="583">
        <v>64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5"/>
    </row>
    <row r="2" spans="1:15" ht="21" x14ac:dyDescent="0.4">
      <c r="A2" s="711" t="s">
        <v>886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1"/>
    </row>
    <row r="3" spans="1:15" ht="21" x14ac:dyDescent="0.4">
      <c r="A3" s="749" t="s">
        <v>83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1"/>
    </row>
    <row r="4" spans="1:15" ht="15.6" x14ac:dyDescent="0.3">
      <c r="A4" s="619" t="s">
        <v>0</v>
      </c>
      <c r="B4" s="738" t="s">
        <v>84</v>
      </c>
      <c r="C4" s="793" t="s">
        <v>459</v>
      </c>
      <c r="D4" s="793"/>
      <c r="E4" s="793"/>
      <c r="F4" s="793" t="s">
        <v>460</v>
      </c>
      <c r="G4" s="793"/>
      <c r="H4" s="793"/>
      <c r="I4" s="793"/>
      <c r="J4" s="793" t="s">
        <v>461</v>
      </c>
      <c r="K4" s="793"/>
      <c r="L4" s="793"/>
      <c r="M4" s="793" t="s">
        <v>462</v>
      </c>
      <c r="N4" s="793"/>
      <c r="O4" s="793"/>
    </row>
    <row r="5" spans="1:15" s="417" customFormat="1" ht="28.8" x14ac:dyDescent="0.3">
      <c r="A5" s="620"/>
      <c r="B5" s="639"/>
      <c r="C5" s="469" t="s">
        <v>463</v>
      </c>
      <c r="D5" s="438" t="s">
        <v>180</v>
      </c>
      <c r="E5" s="70" t="s">
        <v>182</v>
      </c>
      <c r="F5" s="224" t="s">
        <v>463</v>
      </c>
      <c r="G5" s="438" t="s">
        <v>180</v>
      </c>
      <c r="H5" s="70" t="s">
        <v>464</v>
      </c>
      <c r="I5" s="438" t="s">
        <v>465</v>
      </c>
      <c r="J5" s="438" t="s">
        <v>416</v>
      </c>
      <c r="K5" s="70" t="s">
        <v>209</v>
      </c>
      <c r="L5" s="438" t="s">
        <v>466</v>
      </c>
      <c r="M5" s="438" t="s">
        <v>416</v>
      </c>
      <c r="N5" s="70" t="s">
        <v>209</v>
      </c>
      <c r="O5" s="438" t="s">
        <v>466</v>
      </c>
    </row>
    <row r="6" spans="1:15" x14ac:dyDescent="0.3">
      <c r="A6" s="5">
        <v>1</v>
      </c>
      <c r="B6" s="5" t="s">
        <v>96</v>
      </c>
      <c r="C6" s="440">
        <v>2</v>
      </c>
      <c r="D6" s="5">
        <v>0</v>
      </c>
      <c r="E6" s="5">
        <v>0</v>
      </c>
      <c r="F6" s="482">
        <v>1</v>
      </c>
      <c r="G6" s="5">
        <v>0</v>
      </c>
      <c r="H6" s="5">
        <v>0</v>
      </c>
      <c r="I6" s="5">
        <v>0</v>
      </c>
      <c r="J6" s="5">
        <v>0</v>
      </c>
      <c r="K6" s="44">
        <v>0</v>
      </c>
      <c r="L6" s="5">
        <v>0</v>
      </c>
      <c r="M6" s="5">
        <v>0</v>
      </c>
      <c r="N6" s="44">
        <v>0</v>
      </c>
      <c r="O6" s="5">
        <v>0</v>
      </c>
    </row>
    <row r="7" spans="1:15" x14ac:dyDescent="0.3">
      <c r="A7" s="5">
        <v>2</v>
      </c>
      <c r="B7" s="5" t="s">
        <v>97</v>
      </c>
      <c r="C7" s="440">
        <v>15</v>
      </c>
      <c r="D7" s="5">
        <v>0</v>
      </c>
      <c r="E7" s="5">
        <v>0</v>
      </c>
      <c r="F7" s="482">
        <v>3</v>
      </c>
      <c r="G7" s="5">
        <v>0</v>
      </c>
      <c r="H7" s="5">
        <v>0</v>
      </c>
      <c r="I7" s="5">
        <v>0</v>
      </c>
      <c r="J7" s="5">
        <v>0</v>
      </c>
      <c r="K7" s="44">
        <v>0</v>
      </c>
      <c r="L7" s="5">
        <v>0</v>
      </c>
      <c r="M7" s="5">
        <v>0</v>
      </c>
      <c r="N7" s="44">
        <v>0</v>
      </c>
      <c r="O7" s="5">
        <v>0</v>
      </c>
    </row>
    <row r="8" spans="1:15" x14ac:dyDescent="0.3">
      <c r="A8" s="5">
        <v>3</v>
      </c>
      <c r="B8" s="5" t="s">
        <v>98</v>
      </c>
      <c r="C8" s="440">
        <v>2</v>
      </c>
      <c r="D8" s="5">
        <v>0</v>
      </c>
      <c r="E8" s="5">
        <v>0</v>
      </c>
      <c r="F8" s="482">
        <v>1</v>
      </c>
      <c r="G8" s="5">
        <v>0</v>
      </c>
      <c r="H8" s="5">
        <v>0</v>
      </c>
      <c r="I8" s="5">
        <v>0</v>
      </c>
      <c r="J8" s="5">
        <v>0</v>
      </c>
      <c r="K8" s="44">
        <v>0</v>
      </c>
      <c r="L8" s="5">
        <v>0</v>
      </c>
      <c r="M8" s="5">
        <v>0</v>
      </c>
      <c r="N8" s="44">
        <v>0</v>
      </c>
      <c r="O8" s="5">
        <v>0</v>
      </c>
    </row>
    <row r="9" spans="1:15" x14ac:dyDescent="0.3">
      <c r="A9" s="5">
        <v>4</v>
      </c>
      <c r="B9" s="5" t="s">
        <v>99</v>
      </c>
      <c r="C9" s="440">
        <v>3</v>
      </c>
      <c r="D9" s="5">
        <v>0</v>
      </c>
      <c r="E9" s="5">
        <v>0</v>
      </c>
      <c r="F9" s="482">
        <v>1</v>
      </c>
      <c r="G9" s="5">
        <v>0</v>
      </c>
      <c r="H9" s="5">
        <v>0</v>
      </c>
      <c r="I9" s="5">
        <v>0</v>
      </c>
      <c r="J9" s="5">
        <v>4</v>
      </c>
      <c r="K9" s="44">
        <v>0</v>
      </c>
      <c r="L9" s="5">
        <v>4</v>
      </c>
      <c r="M9" s="5">
        <v>2</v>
      </c>
      <c r="N9" s="44">
        <v>0</v>
      </c>
      <c r="O9" s="5">
        <v>3</v>
      </c>
    </row>
    <row r="10" spans="1:15" x14ac:dyDescent="0.3">
      <c r="A10" s="5">
        <v>5</v>
      </c>
      <c r="B10" s="5" t="s">
        <v>100</v>
      </c>
      <c r="C10" s="440">
        <v>10</v>
      </c>
      <c r="D10" s="5">
        <v>0</v>
      </c>
      <c r="E10" s="5">
        <v>0</v>
      </c>
      <c r="F10" s="482">
        <v>2</v>
      </c>
      <c r="G10" s="5">
        <v>0</v>
      </c>
      <c r="H10" s="5">
        <v>0</v>
      </c>
      <c r="I10" s="5">
        <v>0</v>
      </c>
      <c r="J10" s="5">
        <v>0</v>
      </c>
      <c r="K10" s="44">
        <v>0</v>
      </c>
      <c r="L10" s="5">
        <v>0</v>
      </c>
      <c r="M10" s="5">
        <v>2</v>
      </c>
      <c r="N10" s="44">
        <v>1.2</v>
      </c>
      <c r="O10" s="5">
        <v>20</v>
      </c>
    </row>
    <row r="11" spans="1:15" x14ac:dyDescent="0.3">
      <c r="A11" s="5">
        <v>6</v>
      </c>
      <c r="B11" s="5" t="s">
        <v>101</v>
      </c>
      <c r="C11" s="440">
        <v>5</v>
      </c>
      <c r="D11" s="5">
        <v>0</v>
      </c>
      <c r="E11" s="5">
        <v>0</v>
      </c>
      <c r="F11" s="482">
        <v>1</v>
      </c>
      <c r="G11" s="5">
        <v>0</v>
      </c>
      <c r="H11" s="5">
        <v>0</v>
      </c>
      <c r="I11" s="5">
        <v>0</v>
      </c>
      <c r="J11" s="5">
        <v>0</v>
      </c>
      <c r="K11" s="44">
        <v>0</v>
      </c>
      <c r="L11" s="5">
        <v>0</v>
      </c>
      <c r="M11" s="5">
        <v>0</v>
      </c>
      <c r="N11" s="44">
        <v>0</v>
      </c>
      <c r="O11" s="5">
        <v>0</v>
      </c>
    </row>
    <row r="12" spans="1:15" x14ac:dyDescent="0.3">
      <c r="A12" s="5">
        <v>7</v>
      </c>
      <c r="B12" s="5" t="s">
        <v>102</v>
      </c>
      <c r="C12" s="440">
        <v>5</v>
      </c>
      <c r="D12" s="5">
        <v>0</v>
      </c>
      <c r="E12" s="5">
        <v>0</v>
      </c>
      <c r="F12" s="482">
        <v>1</v>
      </c>
      <c r="G12" s="5">
        <v>0</v>
      </c>
      <c r="H12" s="5">
        <v>0</v>
      </c>
      <c r="I12" s="5">
        <v>0</v>
      </c>
      <c r="J12" s="5">
        <v>0</v>
      </c>
      <c r="K12" s="44">
        <v>0</v>
      </c>
      <c r="L12" s="5">
        <v>0</v>
      </c>
      <c r="M12" s="5">
        <v>0</v>
      </c>
      <c r="N12" s="44">
        <v>0</v>
      </c>
      <c r="O12" s="5">
        <v>0</v>
      </c>
    </row>
    <row r="13" spans="1:15" x14ac:dyDescent="0.3">
      <c r="A13" s="5">
        <v>8</v>
      </c>
      <c r="B13" s="5" t="s">
        <v>103</v>
      </c>
      <c r="C13" s="440">
        <v>5</v>
      </c>
      <c r="D13" s="5">
        <v>0</v>
      </c>
      <c r="E13" s="5">
        <v>0</v>
      </c>
      <c r="F13" s="482">
        <v>1</v>
      </c>
      <c r="G13" s="5">
        <v>0</v>
      </c>
      <c r="H13" s="5">
        <v>0</v>
      </c>
      <c r="I13" s="5">
        <v>0</v>
      </c>
      <c r="J13" s="5">
        <v>0</v>
      </c>
      <c r="K13" s="44">
        <v>0</v>
      </c>
      <c r="L13" s="5">
        <v>0</v>
      </c>
      <c r="M13" s="5">
        <v>0</v>
      </c>
      <c r="N13" s="44">
        <v>0</v>
      </c>
      <c r="O13" s="5">
        <v>0</v>
      </c>
    </row>
    <row r="14" spans="1:15" x14ac:dyDescent="0.3">
      <c r="A14" s="5">
        <v>9</v>
      </c>
      <c r="B14" s="5" t="s">
        <v>104</v>
      </c>
      <c r="C14" s="440">
        <v>5</v>
      </c>
      <c r="D14" s="5">
        <v>0</v>
      </c>
      <c r="E14" s="5">
        <v>0</v>
      </c>
      <c r="F14" s="482">
        <v>1</v>
      </c>
      <c r="G14" s="5">
        <v>0</v>
      </c>
      <c r="H14" s="5">
        <v>0</v>
      </c>
      <c r="I14" s="5">
        <v>0</v>
      </c>
      <c r="J14" s="5">
        <v>0</v>
      </c>
      <c r="K14" s="44">
        <v>0</v>
      </c>
      <c r="L14" s="5">
        <v>0</v>
      </c>
      <c r="M14" s="5">
        <v>0</v>
      </c>
      <c r="N14" s="44">
        <v>0</v>
      </c>
      <c r="O14" s="5">
        <v>0</v>
      </c>
    </row>
    <row r="15" spans="1:15" x14ac:dyDescent="0.3">
      <c r="A15" s="5">
        <v>10</v>
      </c>
      <c r="B15" s="5" t="s">
        <v>105</v>
      </c>
      <c r="C15" s="440">
        <v>3</v>
      </c>
      <c r="D15" s="5">
        <v>0</v>
      </c>
      <c r="E15" s="5">
        <v>0</v>
      </c>
      <c r="F15" s="482">
        <v>1</v>
      </c>
      <c r="G15" s="5">
        <v>0</v>
      </c>
      <c r="H15" s="5">
        <v>0</v>
      </c>
      <c r="I15" s="5">
        <v>0</v>
      </c>
      <c r="J15" s="5">
        <v>0</v>
      </c>
      <c r="K15" s="44">
        <v>0</v>
      </c>
      <c r="L15" s="5">
        <v>0</v>
      </c>
      <c r="M15" s="5">
        <v>0</v>
      </c>
      <c r="N15" s="44">
        <v>0</v>
      </c>
      <c r="O15" s="5">
        <v>0</v>
      </c>
    </row>
    <row r="16" spans="1:15" ht="14.25" customHeight="1" x14ac:dyDescent="0.3">
      <c r="A16" s="5">
        <v>11</v>
      </c>
      <c r="B16" s="5" t="s">
        <v>106</v>
      </c>
      <c r="C16" s="440">
        <v>5</v>
      </c>
      <c r="D16" s="5">
        <v>0</v>
      </c>
      <c r="E16" s="5">
        <v>0</v>
      </c>
      <c r="F16" s="482">
        <v>1</v>
      </c>
      <c r="G16" s="5">
        <v>0</v>
      </c>
      <c r="H16" s="5">
        <v>0</v>
      </c>
      <c r="I16" s="5">
        <v>0</v>
      </c>
      <c r="J16" s="5">
        <v>0</v>
      </c>
      <c r="K16" s="44">
        <v>0</v>
      </c>
      <c r="L16" s="5">
        <v>0</v>
      </c>
      <c r="M16" s="5">
        <v>0</v>
      </c>
      <c r="N16" s="44">
        <v>0</v>
      </c>
      <c r="O16" s="5">
        <v>0</v>
      </c>
    </row>
    <row r="17" spans="1:15" x14ac:dyDescent="0.3">
      <c r="A17" s="5">
        <v>12</v>
      </c>
      <c r="B17" s="5" t="s">
        <v>107</v>
      </c>
      <c r="C17" s="440">
        <v>5</v>
      </c>
      <c r="D17" s="5">
        <v>0</v>
      </c>
      <c r="E17" s="5">
        <v>0</v>
      </c>
      <c r="F17" s="482">
        <v>1</v>
      </c>
      <c r="G17" s="5">
        <v>0</v>
      </c>
      <c r="H17" s="5">
        <v>0</v>
      </c>
      <c r="I17" s="5">
        <v>0</v>
      </c>
      <c r="J17" s="5">
        <v>0</v>
      </c>
      <c r="K17" s="44">
        <v>0</v>
      </c>
      <c r="L17" s="5">
        <v>0</v>
      </c>
      <c r="M17" s="5">
        <v>0</v>
      </c>
      <c r="N17" s="44">
        <v>0</v>
      </c>
      <c r="O17" s="5">
        <v>0</v>
      </c>
    </row>
    <row r="18" spans="1:15" x14ac:dyDescent="0.3">
      <c r="A18" s="5">
        <v>13</v>
      </c>
      <c r="B18" s="5" t="s">
        <v>108</v>
      </c>
      <c r="C18" s="440">
        <v>5</v>
      </c>
      <c r="D18" s="5">
        <v>0</v>
      </c>
      <c r="E18" s="5">
        <v>0</v>
      </c>
      <c r="F18" s="482">
        <v>1</v>
      </c>
      <c r="G18" s="5">
        <v>0</v>
      </c>
      <c r="H18" s="5">
        <v>0</v>
      </c>
      <c r="I18" s="5">
        <v>0</v>
      </c>
      <c r="J18" s="5">
        <v>0</v>
      </c>
      <c r="K18" s="44">
        <v>0</v>
      </c>
      <c r="L18" s="5">
        <v>0</v>
      </c>
      <c r="M18" s="5">
        <v>0</v>
      </c>
      <c r="N18" s="44">
        <v>0</v>
      </c>
      <c r="O18" s="5">
        <v>0</v>
      </c>
    </row>
    <row r="19" spans="1:15" x14ac:dyDescent="0.3">
      <c r="A19" s="5">
        <v>14</v>
      </c>
      <c r="B19" s="5" t="s">
        <v>109</v>
      </c>
      <c r="C19" s="440">
        <v>0</v>
      </c>
      <c r="D19" s="5">
        <v>0</v>
      </c>
      <c r="E19" s="5">
        <v>0</v>
      </c>
      <c r="F19" s="482">
        <v>0</v>
      </c>
      <c r="G19" s="5">
        <v>0</v>
      </c>
      <c r="H19" s="5">
        <v>0</v>
      </c>
      <c r="I19" s="5">
        <v>0</v>
      </c>
      <c r="J19" s="5">
        <v>0</v>
      </c>
      <c r="K19" s="44">
        <v>0</v>
      </c>
      <c r="L19" s="5">
        <v>0</v>
      </c>
      <c r="M19" s="5">
        <v>0</v>
      </c>
      <c r="N19" s="44">
        <v>0</v>
      </c>
      <c r="O19" s="5">
        <v>0</v>
      </c>
    </row>
    <row r="20" spans="1:15" x14ac:dyDescent="0.3">
      <c r="A20" s="5">
        <v>15</v>
      </c>
      <c r="B20" s="5" t="s">
        <v>110</v>
      </c>
      <c r="C20" s="440">
        <v>35</v>
      </c>
      <c r="D20" s="5">
        <v>0</v>
      </c>
      <c r="E20" s="5">
        <v>0</v>
      </c>
      <c r="F20" s="482">
        <v>15</v>
      </c>
      <c r="G20" s="5">
        <v>0</v>
      </c>
      <c r="H20" s="5">
        <v>0</v>
      </c>
      <c r="I20" s="5">
        <v>0</v>
      </c>
      <c r="J20" s="5">
        <v>4</v>
      </c>
      <c r="K20" s="44">
        <v>1.88</v>
      </c>
      <c r="L20" s="5">
        <v>4</v>
      </c>
      <c r="M20" s="5">
        <v>5</v>
      </c>
      <c r="N20" s="44">
        <v>4.01</v>
      </c>
      <c r="O20" s="5">
        <v>23</v>
      </c>
    </row>
    <row r="21" spans="1:15" x14ac:dyDescent="0.3">
      <c r="A21" s="5">
        <v>16</v>
      </c>
      <c r="B21" s="5" t="s">
        <v>111</v>
      </c>
      <c r="C21" s="440">
        <v>0</v>
      </c>
      <c r="D21" s="5">
        <v>0</v>
      </c>
      <c r="E21" s="5">
        <v>0</v>
      </c>
      <c r="F21" s="482">
        <v>0</v>
      </c>
      <c r="G21" s="5">
        <v>0</v>
      </c>
      <c r="H21" s="5">
        <v>0</v>
      </c>
      <c r="I21" s="5">
        <v>0</v>
      </c>
      <c r="J21" s="5">
        <v>0</v>
      </c>
      <c r="K21" s="44">
        <v>0</v>
      </c>
      <c r="L21" s="5">
        <v>0</v>
      </c>
      <c r="M21" s="5">
        <v>0</v>
      </c>
      <c r="N21" s="44">
        <v>0</v>
      </c>
      <c r="O21" s="5">
        <v>0</v>
      </c>
    </row>
    <row r="22" spans="1:15" x14ac:dyDescent="0.3">
      <c r="A22" s="5">
        <v>17</v>
      </c>
      <c r="B22" s="5" t="s">
        <v>112</v>
      </c>
      <c r="C22" s="440">
        <v>5</v>
      </c>
      <c r="D22" s="5">
        <v>0</v>
      </c>
      <c r="E22" s="5">
        <v>0</v>
      </c>
      <c r="F22" s="482">
        <v>2</v>
      </c>
      <c r="G22" s="5">
        <v>0</v>
      </c>
      <c r="H22" s="5">
        <v>0</v>
      </c>
      <c r="I22" s="5">
        <v>0</v>
      </c>
      <c r="J22" s="5">
        <v>0</v>
      </c>
      <c r="K22" s="44">
        <v>0</v>
      </c>
      <c r="L22" s="5">
        <v>0</v>
      </c>
      <c r="M22" s="5">
        <v>0</v>
      </c>
      <c r="N22" s="44">
        <v>0</v>
      </c>
      <c r="O22" s="5">
        <v>0</v>
      </c>
    </row>
    <row r="23" spans="1:15" x14ac:dyDescent="0.3">
      <c r="A23" s="5">
        <v>18</v>
      </c>
      <c r="B23" s="5" t="s">
        <v>113</v>
      </c>
      <c r="C23" s="440">
        <v>5</v>
      </c>
      <c r="D23" s="5">
        <v>0</v>
      </c>
      <c r="E23" s="5">
        <v>0</v>
      </c>
      <c r="F23" s="482">
        <v>1</v>
      </c>
      <c r="G23" s="5">
        <v>0</v>
      </c>
      <c r="H23" s="5">
        <v>0</v>
      </c>
      <c r="I23" s="5">
        <v>0</v>
      </c>
      <c r="J23" s="5">
        <v>0</v>
      </c>
      <c r="K23" s="44">
        <v>0</v>
      </c>
      <c r="L23" s="5">
        <v>0</v>
      </c>
      <c r="M23" s="5">
        <v>0</v>
      </c>
      <c r="N23" s="44">
        <v>0</v>
      </c>
      <c r="O23" s="5">
        <v>0</v>
      </c>
    </row>
    <row r="24" spans="1:15" x14ac:dyDescent="0.3">
      <c r="A24" s="5">
        <v>19</v>
      </c>
      <c r="B24" s="5" t="s">
        <v>114</v>
      </c>
      <c r="C24" s="440">
        <v>10</v>
      </c>
      <c r="D24" s="5">
        <v>0</v>
      </c>
      <c r="E24" s="5">
        <v>0</v>
      </c>
      <c r="F24" s="482">
        <v>2</v>
      </c>
      <c r="G24" s="5">
        <v>0</v>
      </c>
      <c r="H24" s="5">
        <v>0</v>
      </c>
      <c r="I24" s="5">
        <v>0</v>
      </c>
      <c r="J24" s="5">
        <v>1</v>
      </c>
      <c r="K24" s="44">
        <v>0.03</v>
      </c>
      <c r="L24" s="5">
        <v>1</v>
      </c>
      <c r="M24" s="5">
        <v>0</v>
      </c>
      <c r="N24" s="44">
        <v>0</v>
      </c>
      <c r="O24" s="5">
        <v>1</v>
      </c>
    </row>
    <row r="25" spans="1:15" x14ac:dyDescent="0.3">
      <c r="A25" s="5">
        <v>20</v>
      </c>
      <c r="B25" s="5" t="s">
        <v>115</v>
      </c>
      <c r="C25" s="440">
        <v>15</v>
      </c>
      <c r="D25" s="5">
        <v>0</v>
      </c>
      <c r="E25" s="5">
        <v>0</v>
      </c>
      <c r="F25" s="482">
        <v>2</v>
      </c>
      <c r="G25" s="5">
        <v>0</v>
      </c>
      <c r="H25" s="5">
        <v>0</v>
      </c>
      <c r="I25" s="5">
        <v>0</v>
      </c>
      <c r="J25" s="5">
        <v>0</v>
      </c>
      <c r="K25" s="44">
        <v>0</v>
      </c>
      <c r="L25" s="5">
        <v>0</v>
      </c>
      <c r="M25" s="5">
        <v>0</v>
      </c>
      <c r="N25" s="44">
        <v>0</v>
      </c>
      <c r="O25" s="5">
        <v>0</v>
      </c>
    </row>
    <row r="26" spans="1:15" x14ac:dyDescent="0.3">
      <c r="A26" s="5">
        <v>21</v>
      </c>
      <c r="B26" s="5" t="s">
        <v>116</v>
      </c>
      <c r="C26" s="440">
        <v>15</v>
      </c>
      <c r="D26" s="5">
        <v>0</v>
      </c>
      <c r="E26" s="5">
        <v>0</v>
      </c>
      <c r="F26" s="482">
        <v>2</v>
      </c>
      <c r="G26" s="5">
        <v>0</v>
      </c>
      <c r="H26" s="5">
        <v>0</v>
      </c>
      <c r="I26" s="5">
        <v>0</v>
      </c>
      <c r="J26" s="5">
        <v>1</v>
      </c>
      <c r="K26" s="44">
        <v>0.05</v>
      </c>
      <c r="L26" s="5">
        <v>1</v>
      </c>
      <c r="M26" s="5">
        <v>0</v>
      </c>
      <c r="N26" s="44">
        <v>0</v>
      </c>
      <c r="O26" s="5">
        <v>1</v>
      </c>
    </row>
    <row r="27" spans="1:15" x14ac:dyDescent="0.3">
      <c r="A27" s="5">
        <v>22</v>
      </c>
      <c r="B27" s="5" t="s">
        <v>117</v>
      </c>
      <c r="C27" s="440">
        <v>10</v>
      </c>
      <c r="D27" s="5">
        <v>0</v>
      </c>
      <c r="E27" s="5">
        <v>0</v>
      </c>
      <c r="F27" s="482">
        <v>2</v>
      </c>
      <c r="G27" s="5">
        <v>0</v>
      </c>
      <c r="H27" s="5">
        <v>0</v>
      </c>
      <c r="I27" s="5">
        <v>0</v>
      </c>
      <c r="J27" s="5">
        <v>0</v>
      </c>
      <c r="K27" s="44">
        <v>0</v>
      </c>
      <c r="L27" s="5">
        <v>0</v>
      </c>
      <c r="M27" s="5">
        <v>0</v>
      </c>
      <c r="N27" s="44">
        <v>0</v>
      </c>
      <c r="O27" s="5">
        <v>0</v>
      </c>
    </row>
    <row r="28" spans="1:15" x14ac:dyDescent="0.3">
      <c r="A28" s="5">
        <v>23</v>
      </c>
      <c r="B28" s="5" t="s">
        <v>118</v>
      </c>
      <c r="C28" s="440">
        <v>10</v>
      </c>
      <c r="D28" s="5">
        <v>0</v>
      </c>
      <c r="E28" s="5">
        <v>0</v>
      </c>
      <c r="F28" s="482">
        <v>2</v>
      </c>
      <c r="G28" s="5">
        <v>0</v>
      </c>
      <c r="H28" s="5">
        <v>0</v>
      </c>
      <c r="I28" s="5">
        <v>0</v>
      </c>
      <c r="J28" s="5">
        <v>0</v>
      </c>
      <c r="K28" s="44">
        <v>0</v>
      </c>
      <c r="L28" s="5">
        <v>0</v>
      </c>
      <c r="M28" s="5">
        <v>1</v>
      </c>
      <c r="N28" s="44">
        <v>0.5</v>
      </c>
      <c r="O28" s="5">
        <v>10</v>
      </c>
    </row>
    <row r="29" spans="1:15" x14ac:dyDescent="0.3">
      <c r="A29" s="6" t="s">
        <v>28</v>
      </c>
      <c r="B29" s="6" t="s">
        <v>16</v>
      </c>
      <c r="C29" s="110">
        <f>SUM(C6:C28)</f>
        <v>175</v>
      </c>
      <c r="D29" s="6">
        <f t="shared" ref="D29:O29" si="0">SUM(D6:D28)</f>
        <v>0</v>
      </c>
      <c r="E29" s="6">
        <f t="shared" si="0"/>
        <v>0</v>
      </c>
      <c r="F29" s="1">
        <f t="shared" si="0"/>
        <v>44</v>
      </c>
      <c r="G29" s="6">
        <f t="shared" si="0"/>
        <v>0</v>
      </c>
      <c r="H29" s="6">
        <f t="shared" si="0"/>
        <v>0</v>
      </c>
      <c r="I29" s="6">
        <f t="shared" si="0"/>
        <v>0</v>
      </c>
      <c r="J29" s="6">
        <f t="shared" si="0"/>
        <v>10</v>
      </c>
      <c r="K29" s="45">
        <f t="shared" si="0"/>
        <v>1.96</v>
      </c>
      <c r="L29" s="6">
        <f t="shared" si="0"/>
        <v>10</v>
      </c>
      <c r="M29" s="6">
        <f t="shared" si="0"/>
        <v>10</v>
      </c>
      <c r="N29" s="45">
        <f t="shared" si="0"/>
        <v>5.71</v>
      </c>
      <c r="O29" s="6">
        <f t="shared" si="0"/>
        <v>58</v>
      </c>
    </row>
  </sheetData>
  <mergeCells count="9">
    <mergeCell ref="A2:O2"/>
    <mergeCell ref="A3:O3"/>
    <mergeCell ref="A1:O1"/>
    <mergeCell ref="C4:E4"/>
    <mergeCell ref="F4:I4"/>
    <mergeCell ref="J4:L4"/>
    <mergeCell ref="M4:O4"/>
    <mergeCell ref="A4:A5"/>
    <mergeCell ref="B4:B5"/>
  </mergeCells>
  <pageMargins left="0.34" right="0.25" top="0.75" bottom="0.75" header="0.3" footer="0.3"/>
  <pageSetup paperSize="9" scale="8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00B050"/>
  </sheetPr>
  <dimension ref="A1:N31"/>
  <sheetViews>
    <sheetView workbookViewId="0">
      <selection activeCell="U15" sqref="U15"/>
    </sheetView>
  </sheetViews>
  <sheetFormatPr defaultRowHeight="14.4" x14ac:dyDescent="0.3"/>
  <cols>
    <col min="1" max="1" width="7.33203125" bestFit="1" customWidth="1"/>
    <col min="2" max="2" width="6.6640625" style="40" bestFit="1" customWidth="1"/>
    <col min="3" max="3" width="5.44140625" customWidth="1"/>
    <col min="4" max="4" width="12.33203125" style="46" customWidth="1"/>
    <col min="5" max="5" width="4.6640625" customWidth="1"/>
    <col min="6" max="6" width="10.5546875" style="46" customWidth="1"/>
    <col min="7" max="7" width="4.109375" bestFit="1" customWidth="1"/>
    <col min="8" max="8" width="10.109375" style="46" customWidth="1"/>
    <col min="9" max="9" width="5" bestFit="1" customWidth="1"/>
    <col min="10" max="10" width="10.5546875" style="46" customWidth="1"/>
    <col min="11" max="11" width="4.109375" bestFit="1" customWidth="1"/>
    <col min="12" max="12" width="8" style="46" customWidth="1"/>
    <col min="13" max="13" width="6" customWidth="1"/>
    <col min="14" max="14" width="7.109375" style="46" customWidth="1"/>
  </cols>
  <sheetData>
    <row r="1" spans="1:14" ht="21" x14ac:dyDescent="0.4">
      <c r="A1" s="583">
        <v>65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48" customHeight="1" x14ac:dyDescent="0.45">
      <c r="A2" s="577" t="s">
        <v>746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</row>
    <row r="3" spans="1:14" ht="23.4" x14ac:dyDescent="0.45">
      <c r="A3" s="577" t="s">
        <v>207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1"/>
    </row>
    <row r="4" spans="1:14" ht="47.25" customHeight="1" x14ac:dyDescent="0.3">
      <c r="A4" s="650" t="s">
        <v>0</v>
      </c>
      <c r="B4" s="652" t="s">
        <v>1</v>
      </c>
      <c r="C4" s="648" t="s">
        <v>469</v>
      </c>
      <c r="D4" s="654"/>
      <c r="E4" s="648" t="s">
        <v>470</v>
      </c>
      <c r="F4" s="654"/>
      <c r="G4" s="648" t="s">
        <v>471</v>
      </c>
      <c r="H4" s="654"/>
      <c r="I4" s="648" t="s">
        <v>472</v>
      </c>
      <c r="J4" s="654"/>
      <c r="K4" s="648" t="s">
        <v>467</v>
      </c>
      <c r="L4" s="654"/>
      <c r="M4" s="648" t="s">
        <v>468</v>
      </c>
      <c r="N4" s="649"/>
    </row>
    <row r="5" spans="1:14" s="59" customFormat="1" x14ac:dyDescent="0.3">
      <c r="A5" s="651"/>
      <c r="B5" s="653"/>
      <c r="C5" s="226" t="s">
        <v>180</v>
      </c>
      <c r="D5" s="227" t="s">
        <v>182</v>
      </c>
      <c r="E5" s="226" t="s">
        <v>180</v>
      </c>
      <c r="F5" s="227" t="s">
        <v>182</v>
      </c>
      <c r="G5" s="226" t="s">
        <v>180</v>
      </c>
      <c r="H5" s="227" t="s">
        <v>182</v>
      </c>
      <c r="I5" s="226" t="s">
        <v>180</v>
      </c>
      <c r="J5" s="227" t="s">
        <v>182</v>
      </c>
      <c r="K5" s="226" t="s">
        <v>180</v>
      </c>
      <c r="L5" s="227" t="s">
        <v>182</v>
      </c>
      <c r="M5" s="226" t="s">
        <v>180</v>
      </c>
      <c r="N5" s="228" t="s">
        <v>182</v>
      </c>
    </row>
    <row r="6" spans="1:14" x14ac:dyDescent="0.3">
      <c r="A6" s="15">
        <v>1</v>
      </c>
      <c r="B6" s="225" t="s">
        <v>3</v>
      </c>
      <c r="C6" s="15">
        <v>14</v>
      </c>
      <c r="D6" s="78">
        <v>276.60000000000002</v>
      </c>
      <c r="E6" s="15">
        <v>119</v>
      </c>
      <c r="F6" s="78">
        <v>3961.96</v>
      </c>
      <c r="G6" s="15">
        <v>0</v>
      </c>
      <c r="H6" s="78">
        <v>0</v>
      </c>
      <c r="I6" s="15">
        <v>0</v>
      </c>
      <c r="J6" s="78">
        <v>0</v>
      </c>
      <c r="K6" s="15">
        <v>0</v>
      </c>
      <c r="L6" s="78">
        <v>0</v>
      </c>
      <c r="M6" s="15">
        <v>0</v>
      </c>
      <c r="N6" s="78">
        <v>0</v>
      </c>
    </row>
    <row r="7" spans="1:14" x14ac:dyDescent="0.3">
      <c r="A7" s="2">
        <v>2</v>
      </c>
      <c r="B7" s="38" t="s">
        <v>4</v>
      </c>
      <c r="C7" s="2">
        <v>3</v>
      </c>
      <c r="D7" s="53">
        <v>83.5</v>
      </c>
      <c r="E7" s="2">
        <v>0</v>
      </c>
      <c r="F7" s="53">
        <v>0</v>
      </c>
      <c r="G7" s="2">
        <v>0</v>
      </c>
      <c r="H7" s="53">
        <v>0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3">
        <v>0</v>
      </c>
    </row>
    <row r="8" spans="1:14" x14ac:dyDescent="0.3">
      <c r="A8" s="2">
        <v>3</v>
      </c>
      <c r="B8" s="38" t="s">
        <v>5</v>
      </c>
      <c r="C8" s="2">
        <v>10</v>
      </c>
      <c r="D8" s="53">
        <v>378.67</v>
      </c>
      <c r="E8" s="2">
        <v>16</v>
      </c>
      <c r="F8" s="53">
        <v>406.6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3">
        <v>0</v>
      </c>
    </row>
    <row r="9" spans="1:14" x14ac:dyDescent="0.3">
      <c r="A9" s="2">
        <v>4</v>
      </c>
      <c r="B9" s="38" t="s">
        <v>6</v>
      </c>
      <c r="C9" s="2">
        <v>23</v>
      </c>
      <c r="D9" s="53">
        <v>327.63</v>
      </c>
      <c r="E9" s="2">
        <v>47</v>
      </c>
      <c r="F9" s="53">
        <v>1402.33</v>
      </c>
      <c r="G9" s="2">
        <v>0</v>
      </c>
      <c r="H9" s="53">
        <v>0</v>
      </c>
      <c r="I9" s="2">
        <v>3</v>
      </c>
      <c r="J9" s="53">
        <v>36</v>
      </c>
      <c r="K9" s="2">
        <v>0</v>
      </c>
      <c r="L9" s="53">
        <v>0</v>
      </c>
      <c r="M9" s="2">
        <v>3</v>
      </c>
      <c r="N9" s="53">
        <v>36</v>
      </c>
    </row>
    <row r="10" spans="1:14" x14ac:dyDescent="0.3">
      <c r="A10" s="2">
        <v>5</v>
      </c>
      <c r="B10" s="38" t="s">
        <v>7</v>
      </c>
      <c r="C10" s="2">
        <v>21</v>
      </c>
      <c r="D10" s="53">
        <v>241.89</v>
      </c>
      <c r="E10" s="2">
        <v>7</v>
      </c>
      <c r="F10" s="53">
        <v>140.15</v>
      </c>
      <c r="G10" s="2">
        <v>0</v>
      </c>
      <c r="H10" s="53">
        <v>0</v>
      </c>
      <c r="I10" s="2">
        <v>0</v>
      </c>
      <c r="J10" s="53">
        <v>0</v>
      </c>
      <c r="K10" s="2">
        <v>0</v>
      </c>
      <c r="L10" s="53">
        <v>0</v>
      </c>
      <c r="M10" s="2">
        <v>0</v>
      </c>
      <c r="N10" s="53">
        <v>0</v>
      </c>
    </row>
    <row r="11" spans="1:14" x14ac:dyDescent="0.3">
      <c r="A11" s="2">
        <v>6</v>
      </c>
      <c r="B11" s="38" t="s">
        <v>8</v>
      </c>
      <c r="C11" s="2">
        <v>19</v>
      </c>
      <c r="D11" s="53">
        <v>307.20999999999998</v>
      </c>
      <c r="E11" s="2">
        <v>42</v>
      </c>
      <c r="F11" s="53">
        <v>2058.56</v>
      </c>
      <c r="G11" s="2">
        <v>0</v>
      </c>
      <c r="H11" s="53">
        <v>0</v>
      </c>
      <c r="I11" s="2">
        <v>1</v>
      </c>
      <c r="J11" s="53">
        <v>9.02</v>
      </c>
      <c r="K11" s="2">
        <v>0</v>
      </c>
      <c r="L11" s="53">
        <v>0</v>
      </c>
      <c r="M11" s="2">
        <v>1</v>
      </c>
      <c r="N11" s="53">
        <v>9.02</v>
      </c>
    </row>
    <row r="12" spans="1:14" x14ac:dyDescent="0.3">
      <c r="A12" s="2">
        <v>7</v>
      </c>
      <c r="B12" s="38" t="s">
        <v>9</v>
      </c>
      <c r="C12" s="2">
        <v>9</v>
      </c>
      <c r="D12" s="53">
        <v>144.53</v>
      </c>
      <c r="E12" s="2">
        <v>4</v>
      </c>
      <c r="F12" s="53">
        <v>185.22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v>0</v>
      </c>
      <c r="N12" s="53">
        <v>0</v>
      </c>
    </row>
    <row r="13" spans="1:14" x14ac:dyDescent="0.3">
      <c r="A13" s="2">
        <v>8</v>
      </c>
      <c r="B13" s="38" t="s">
        <v>10</v>
      </c>
      <c r="C13" s="2">
        <v>41</v>
      </c>
      <c r="D13" s="53">
        <v>513.20000000000005</v>
      </c>
      <c r="E13" s="2">
        <v>25</v>
      </c>
      <c r="F13" s="53">
        <v>1380.5</v>
      </c>
      <c r="G13" s="2">
        <v>58</v>
      </c>
      <c r="H13" s="53">
        <v>1170.5</v>
      </c>
      <c r="I13" s="2">
        <v>28</v>
      </c>
      <c r="J13" s="53">
        <v>321.2</v>
      </c>
      <c r="K13" s="2">
        <v>28</v>
      </c>
      <c r="L13" s="53">
        <v>324.8</v>
      </c>
      <c r="M13" s="2">
        <v>28</v>
      </c>
      <c r="N13" s="53">
        <v>324</v>
      </c>
    </row>
    <row r="14" spans="1:14" x14ac:dyDescent="0.3">
      <c r="A14" s="2">
        <v>9</v>
      </c>
      <c r="B14" s="38" t="s">
        <v>11</v>
      </c>
      <c r="C14" s="2">
        <v>9</v>
      </c>
      <c r="D14" s="53">
        <v>128.02000000000001</v>
      </c>
      <c r="E14" s="2">
        <v>1</v>
      </c>
      <c r="F14" s="53">
        <v>43.65</v>
      </c>
      <c r="G14" s="2">
        <v>0</v>
      </c>
      <c r="H14" s="53">
        <v>0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3">
        <v>0</v>
      </c>
    </row>
    <row r="15" spans="1:14" s="16" customFormat="1" x14ac:dyDescent="0.3">
      <c r="A15" s="2">
        <v>10</v>
      </c>
      <c r="B15" s="38" t="s">
        <v>12</v>
      </c>
      <c r="C15" s="2">
        <v>698</v>
      </c>
      <c r="D15" s="53">
        <v>7649.81</v>
      </c>
      <c r="E15" s="2">
        <v>624</v>
      </c>
      <c r="F15" s="53">
        <v>22073.52</v>
      </c>
      <c r="G15" s="2">
        <v>355</v>
      </c>
      <c r="H15" s="53">
        <v>7450.72</v>
      </c>
      <c r="I15" s="2">
        <v>10</v>
      </c>
      <c r="J15" s="53">
        <v>138.30000000000001</v>
      </c>
      <c r="K15" s="2">
        <v>4</v>
      </c>
      <c r="L15" s="53">
        <v>38.909999999999997</v>
      </c>
      <c r="M15" s="2">
        <v>10</v>
      </c>
      <c r="N15" s="53">
        <v>138.30000000000001</v>
      </c>
    </row>
    <row r="16" spans="1:14" x14ac:dyDescent="0.3">
      <c r="A16" s="2">
        <v>11</v>
      </c>
      <c r="B16" s="38" t="s">
        <v>13</v>
      </c>
      <c r="C16" s="2">
        <v>47</v>
      </c>
      <c r="D16" s="53">
        <v>497.75</v>
      </c>
      <c r="E16" s="2">
        <v>12</v>
      </c>
      <c r="F16" s="53">
        <v>569.82000000000005</v>
      </c>
      <c r="G16" s="2">
        <v>0</v>
      </c>
      <c r="H16" s="53">
        <v>0</v>
      </c>
      <c r="I16" s="2">
        <v>0</v>
      </c>
      <c r="J16" s="53">
        <v>0</v>
      </c>
      <c r="K16" s="2">
        <v>0</v>
      </c>
      <c r="L16" s="53">
        <v>0</v>
      </c>
      <c r="M16" s="2">
        <v>0</v>
      </c>
      <c r="N16" s="53">
        <v>0</v>
      </c>
    </row>
    <row r="17" spans="1:14" x14ac:dyDescent="0.3">
      <c r="A17" s="41">
        <v>12</v>
      </c>
      <c r="B17" s="38" t="s">
        <v>14</v>
      </c>
      <c r="C17" s="2">
        <v>1</v>
      </c>
      <c r="D17" s="53">
        <v>18.329999999999998</v>
      </c>
      <c r="E17" s="2">
        <v>0</v>
      </c>
      <c r="F17" s="53">
        <v>0</v>
      </c>
      <c r="G17" s="2">
        <v>0</v>
      </c>
      <c r="H17" s="53">
        <v>0</v>
      </c>
      <c r="I17" s="2">
        <v>0</v>
      </c>
      <c r="J17" s="53">
        <v>0</v>
      </c>
      <c r="K17" s="2">
        <v>0</v>
      </c>
      <c r="L17" s="53">
        <v>0</v>
      </c>
      <c r="M17" s="2">
        <v>0</v>
      </c>
      <c r="N17" s="53">
        <v>0</v>
      </c>
    </row>
    <row r="18" spans="1:14" x14ac:dyDescent="0.3">
      <c r="A18" s="3" t="s">
        <v>15</v>
      </c>
      <c r="B18" s="39" t="s">
        <v>16</v>
      </c>
      <c r="C18" s="3">
        <f t="shared" ref="C18:N18" si="0">SUM(C6:C17)</f>
        <v>895</v>
      </c>
      <c r="D18" s="54">
        <f t="shared" si="0"/>
        <v>10567.140000000001</v>
      </c>
      <c r="E18" s="3">
        <f t="shared" si="0"/>
        <v>897</v>
      </c>
      <c r="F18" s="54">
        <f t="shared" si="0"/>
        <v>32222.309999999998</v>
      </c>
      <c r="G18" s="3">
        <f t="shared" si="0"/>
        <v>413</v>
      </c>
      <c r="H18" s="54">
        <f t="shared" si="0"/>
        <v>8621.2200000000012</v>
      </c>
      <c r="I18" s="3">
        <f t="shared" si="0"/>
        <v>42</v>
      </c>
      <c r="J18" s="54">
        <f t="shared" si="0"/>
        <v>504.52</v>
      </c>
      <c r="K18" s="3">
        <f t="shared" si="0"/>
        <v>32</v>
      </c>
      <c r="L18" s="54">
        <f t="shared" si="0"/>
        <v>363.71000000000004</v>
      </c>
      <c r="M18" s="3">
        <f t="shared" si="0"/>
        <v>42</v>
      </c>
      <c r="N18" s="54">
        <f t="shared" si="0"/>
        <v>507.32</v>
      </c>
    </row>
    <row r="19" spans="1:14" x14ac:dyDescent="0.3">
      <c r="A19" s="5">
        <v>1</v>
      </c>
      <c r="B19" s="38" t="s">
        <v>17</v>
      </c>
      <c r="C19" s="5">
        <v>0</v>
      </c>
      <c r="D19" s="44">
        <v>0</v>
      </c>
      <c r="E19" s="5">
        <v>0</v>
      </c>
      <c r="F19" s="44">
        <v>0</v>
      </c>
      <c r="G19" s="5">
        <v>0</v>
      </c>
      <c r="H19" s="44">
        <v>0</v>
      </c>
      <c r="I19" s="5">
        <v>0</v>
      </c>
      <c r="J19" s="44">
        <v>0</v>
      </c>
      <c r="K19" s="5">
        <v>0</v>
      </c>
      <c r="L19" s="44">
        <v>0</v>
      </c>
      <c r="M19" s="5">
        <v>0</v>
      </c>
      <c r="N19" s="44">
        <v>0</v>
      </c>
    </row>
    <row r="20" spans="1:14" x14ac:dyDescent="0.3">
      <c r="A20" s="5">
        <v>2</v>
      </c>
      <c r="B20" s="38" t="s">
        <v>34</v>
      </c>
      <c r="C20" s="5">
        <v>0</v>
      </c>
      <c r="D20" s="44">
        <v>0</v>
      </c>
      <c r="E20" s="5">
        <v>0</v>
      </c>
      <c r="F20" s="44">
        <v>0</v>
      </c>
      <c r="G20" s="5">
        <v>0</v>
      </c>
      <c r="H20" s="44">
        <v>0</v>
      </c>
      <c r="I20" s="5">
        <v>0</v>
      </c>
      <c r="J20" s="44">
        <v>0</v>
      </c>
      <c r="K20" s="5">
        <v>0</v>
      </c>
      <c r="L20" s="44">
        <v>0</v>
      </c>
      <c r="M20" s="5">
        <v>0</v>
      </c>
      <c r="N20" s="44">
        <v>0</v>
      </c>
    </row>
    <row r="21" spans="1:14" x14ac:dyDescent="0.3">
      <c r="A21" s="5">
        <v>3</v>
      </c>
      <c r="B21" s="38" t="s">
        <v>18</v>
      </c>
      <c r="C21" s="5">
        <v>0</v>
      </c>
      <c r="D21" s="44">
        <v>0</v>
      </c>
      <c r="E21" s="5">
        <v>2</v>
      </c>
      <c r="F21" s="44">
        <v>43.88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</row>
    <row r="22" spans="1:14" x14ac:dyDescent="0.3">
      <c r="A22" s="5">
        <v>4</v>
      </c>
      <c r="B22" s="38" t="s">
        <v>19</v>
      </c>
      <c r="C22" s="5">
        <v>0</v>
      </c>
      <c r="D22" s="44">
        <v>0</v>
      </c>
      <c r="E22" s="5">
        <v>0</v>
      </c>
      <c r="F22" s="44">
        <v>0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</row>
    <row r="23" spans="1:14" x14ac:dyDescent="0.3">
      <c r="A23" s="5">
        <v>5</v>
      </c>
      <c r="B23" s="38" t="s">
        <v>20</v>
      </c>
      <c r="C23" s="5">
        <v>1</v>
      </c>
      <c r="D23" s="44">
        <v>16.510000000000002</v>
      </c>
      <c r="E23" s="5">
        <v>4</v>
      </c>
      <c r="F23" s="44">
        <v>140.88999999999999</v>
      </c>
      <c r="G23" s="5">
        <v>0</v>
      </c>
      <c r="H23" s="44">
        <v>0</v>
      </c>
      <c r="I23" s="5">
        <v>0</v>
      </c>
      <c r="J23" s="44">
        <v>0</v>
      </c>
      <c r="K23" s="5">
        <v>0</v>
      </c>
      <c r="L23" s="44">
        <v>0</v>
      </c>
      <c r="M23" s="5">
        <v>0</v>
      </c>
      <c r="N23" s="44">
        <v>0</v>
      </c>
    </row>
    <row r="24" spans="1:14" x14ac:dyDescent="0.3">
      <c r="A24" s="5">
        <v>6</v>
      </c>
      <c r="B24" s="38" t="s">
        <v>21</v>
      </c>
      <c r="C24" s="5">
        <v>0</v>
      </c>
      <c r="D24" s="44">
        <v>0</v>
      </c>
      <c r="E24" s="5">
        <v>0</v>
      </c>
      <c r="F24" s="44">
        <v>0</v>
      </c>
      <c r="G24" s="5">
        <v>0</v>
      </c>
      <c r="H24" s="44">
        <v>0</v>
      </c>
      <c r="I24" s="5">
        <v>0</v>
      </c>
      <c r="J24" s="44">
        <v>0</v>
      </c>
      <c r="K24" s="5">
        <v>0</v>
      </c>
      <c r="L24" s="44">
        <v>0</v>
      </c>
      <c r="M24" s="5">
        <v>0</v>
      </c>
      <c r="N24" s="44">
        <v>0</v>
      </c>
    </row>
    <row r="25" spans="1:14" x14ac:dyDescent="0.3">
      <c r="A25" s="5">
        <v>7</v>
      </c>
      <c r="B25" s="38" t="s">
        <v>22</v>
      </c>
      <c r="C25" s="5">
        <v>0</v>
      </c>
      <c r="D25" s="44">
        <v>0</v>
      </c>
      <c r="E25" s="5">
        <v>0</v>
      </c>
      <c r="F25" s="44">
        <v>0</v>
      </c>
      <c r="G25" s="5">
        <v>0</v>
      </c>
      <c r="H25" s="44">
        <v>0</v>
      </c>
      <c r="I25" s="5">
        <v>0</v>
      </c>
      <c r="J25" s="44">
        <v>0</v>
      </c>
      <c r="K25" s="5">
        <v>0</v>
      </c>
      <c r="L25" s="44">
        <v>0</v>
      </c>
      <c r="M25" s="5">
        <v>0</v>
      </c>
      <c r="N25" s="44">
        <v>0</v>
      </c>
    </row>
    <row r="26" spans="1:14" x14ac:dyDescent="0.3">
      <c r="A26" s="5">
        <v>8</v>
      </c>
      <c r="B26" s="38" t="s">
        <v>23</v>
      </c>
      <c r="C26" s="5">
        <v>0</v>
      </c>
      <c r="D26" s="44">
        <v>0</v>
      </c>
      <c r="E26" s="5">
        <v>0</v>
      </c>
      <c r="F26" s="44">
        <v>0</v>
      </c>
      <c r="G26" s="5">
        <v>0</v>
      </c>
      <c r="H26" s="44">
        <v>0</v>
      </c>
      <c r="I26" s="5">
        <v>0</v>
      </c>
      <c r="J26" s="44">
        <v>0</v>
      </c>
      <c r="K26" s="5">
        <v>0</v>
      </c>
      <c r="L26" s="44">
        <v>0</v>
      </c>
      <c r="M26" s="5">
        <v>0</v>
      </c>
      <c r="N26" s="44">
        <v>0</v>
      </c>
    </row>
    <row r="27" spans="1:14" x14ac:dyDescent="0.3">
      <c r="A27" s="6" t="s">
        <v>24</v>
      </c>
      <c r="B27" s="39" t="s">
        <v>16</v>
      </c>
      <c r="C27" s="6">
        <f t="shared" ref="C27:N27" si="1">SUM(C19:C26)</f>
        <v>1</v>
      </c>
      <c r="D27" s="45">
        <f t="shared" si="1"/>
        <v>16.510000000000002</v>
      </c>
      <c r="E27" s="6">
        <f t="shared" si="1"/>
        <v>6</v>
      </c>
      <c r="F27" s="45">
        <f t="shared" si="1"/>
        <v>184.76999999999998</v>
      </c>
      <c r="G27" s="6">
        <f t="shared" si="1"/>
        <v>0</v>
      </c>
      <c r="H27" s="45">
        <f t="shared" si="1"/>
        <v>0</v>
      </c>
      <c r="I27" s="6">
        <f t="shared" si="1"/>
        <v>0</v>
      </c>
      <c r="J27" s="45">
        <f t="shared" si="1"/>
        <v>0</v>
      </c>
      <c r="K27" s="6">
        <f t="shared" si="1"/>
        <v>0</v>
      </c>
      <c r="L27" s="45">
        <f t="shared" si="1"/>
        <v>0</v>
      </c>
      <c r="M27" s="6">
        <f t="shared" si="1"/>
        <v>0</v>
      </c>
      <c r="N27" s="45">
        <f t="shared" si="1"/>
        <v>0</v>
      </c>
    </row>
    <row r="28" spans="1:14" x14ac:dyDescent="0.3">
      <c r="A28" s="5">
        <v>1</v>
      </c>
      <c r="B28" s="38" t="s">
        <v>25</v>
      </c>
      <c r="C28" s="5">
        <v>63</v>
      </c>
      <c r="D28" s="44">
        <v>1574.47</v>
      </c>
      <c r="E28" s="5">
        <v>25</v>
      </c>
      <c r="F28" s="44">
        <v>200.44</v>
      </c>
      <c r="G28" s="5">
        <v>11</v>
      </c>
      <c r="H28" s="44">
        <v>214.63</v>
      </c>
      <c r="I28" s="5">
        <v>0</v>
      </c>
      <c r="J28" s="44">
        <v>0</v>
      </c>
      <c r="K28" s="5">
        <v>0</v>
      </c>
      <c r="L28" s="44">
        <v>0</v>
      </c>
      <c r="M28" s="5">
        <v>0</v>
      </c>
      <c r="N28" s="44">
        <v>0</v>
      </c>
    </row>
    <row r="29" spans="1:14" x14ac:dyDescent="0.3">
      <c r="A29" s="6" t="s">
        <v>26</v>
      </c>
      <c r="B29" s="39" t="s">
        <v>16</v>
      </c>
      <c r="C29" s="6">
        <f>C28</f>
        <v>63</v>
      </c>
      <c r="D29" s="45">
        <f t="shared" ref="D29:N29" si="2">D28</f>
        <v>1574.47</v>
      </c>
      <c r="E29" s="6">
        <f t="shared" si="2"/>
        <v>25</v>
      </c>
      <c r="F29" s="45">
        <f t="shared" si="2"/>
        <v>200.44</v>
      </c>
      <c r="G29" s="6">
        <f t="shared" si="2"/>
        <v>11</v>
      </c>
      <c r="H29" s="45">
        <f t="shared" si="2"/>
        <v>214.63</v>
      </c>
      <c r="I29" s="6">
        <f t="shared" si="2"/>
        <v>0</v>
      </c>
      <c r="J29" s="45">
        <f t="shared" si="2"/>
        <v>0</v>
      </c>
      <c r="K29" s="6">
        <f t="shared" si="2"/>
        <v>0</v>
      </c>
      <c r="L29" s="45">
        <f t="shared" si="2"/>
        <v>0</v>
      </c>
      <c r="M29" s="6">
        <f t="shared" si="2"/>
        <v>0</v>
      </c>
      <c r="N29" s="45">
        <f t="shared" si="2"/>
        <v>0</v>
      </c>
    </row>
    <row r="30" spans="1:14" x14ac:dyDescent="0.3">
      <c r="A30" s="2">
        <v>1</v>
      </c>
      <c r="B30" s="38" t="s">
        <v>27</v>
      </c>
      <c r="C30" s="2">
        <v>306</v>
      </c>
      <c r="D30" s="53">
        <v>2512.86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</row>
    <row r="31" spans="1:14" x14ac:dyDescent="0.3">
      <c r="A31" s="3" t="s">
        <v>28</v>
      </c>
      <c r="B31" s="39" t="s">
        <v>16</v>
      </c>
      <c r="C31" s="3">
        <f>C18+C27+C29+C30</f>
        <v>1265</v>
      </c>
      <c r="D31" s="54">
        <f t="shared" ref="D31:N31" si="3">D18+D27+D29+D30</f>
        <v>14670.980000000001</v>
      </c>
      <c r="E31" s="3">
        <f t="shared" si="3"/>
        <v>928</v>
      </c>
      <c r="F31" s="54">
        <f t="shared" si="3"/>
        <v>32607.519999999997</v>
      </c>
      <c r="G31" s="3">
        <f t="shared" si="3"/>
        <v>424</v>
      </c>
      <c r="H31" s="54">
        <f t="shared" si="3"/>
        <v>8835.85</v>
      </c>
      <c r="I31" s="3">
        <f t="shared" si="3"/>
        <v>42</v>
      </c>
      <c r="J31" s="54">
        <f t="shared" si="3"/>
        <v>504.52</v>
      </c>
      <c r="K31" s="3">
        <f t="shared" si="3"/>
        <v>32</v>
      </c>
      <c r="L31" s="54">
        <f t="shared" si="3"/>
        <v>363.71000000000004</v>
      </c>
      <c r="M31" s="3">
        <f t="shared" si="3"/>
        <v>42</v>
      </c>
      <c r="N31" s="54">
        <f t="shared" si="3"/>
        <v>507.32</v>
      </c>
    </row>
  </sheetData>
  <mergeCells count="11">
    <mergeCell ref="A1:N1"/>
    <mergeCell ref="A2:N2"/>
    <mergeCell ref="A3:N3"/>
    <mergeCell ref="C4:D4"/>
    <mergeCell ref="E4:F4"/>
    <mergeCell ref="G4:H4"/>
    <mergeCell ref="I4:J4"/>
    <mergeCell ref="K4:L4"/>
    <mergeCell ref="M4:N4"/>
    <mergeCell ref="B4:B5"/>
    <mergeCell ref="A4:A5"/>
  </mergeCells>
  <pageMargins left="0.74" right="0.25" top="0.75" bottom="0.75" header="0.3" footer="0.3"/>
  <pageSetup paperSize="9" scale="9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B050"/>
  </sheetPr>
  <dimension ref="A1:N29"/>
  <sheetViews>
    <sheetView workbookViewId="0">
      <selection sqref="A1:N1"/>
    </sheetView>
  </sheetViews>
  <sheetFormatPr defaultRowHeight="14.4" x14ac:dyDescent="0.3"/>
  <cols>
    <col min="1" max="1" width="6.5546875" customWidth="1"/>
    <col min="2" max="2" width="21" customWidth="1"/>
    <col min="3" max="3" width="5" customWidth="1"/>
    <col min="4" max="4" width="11.5546875" style="46" customWidth="1"/>
    <col min="5" max="5" width="4.109375" customWidth="1"/>
    <col min="6" max="6" width="11.5546875" style="46" customWidth="1"/>
    <col min="7" max="7" width="4.109375" customWidth="1"/>
    <col min="8" max="8" width="7.5546875" style="46" customWidth="1"/>
    <col min="9" max="9" width="4.109375" customWidth="1"/>
    <col min="10" max="10" width="6.5546875" style="46" customWidth="1"/>
    <col min="11" max="11" width="4.109375" customWidth="1"/>
    <col min="12" max="12" width="6.5546875" style="46" customWidth="1"/>
    <col min="13" max="13" width="4.109375" customWidth="1"/>
    <col min="14" max="14" width="6.5546875" style="46" customWidth="1"/>
  </cols>
  <sheetData>
    <row r="1" spans="1:14" ht="22.5" customHeight="1" x14ac:dyDescent="0.4">
      <c r="A1" s="583">
        <v>66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54" customHeight="1" x14ac:dyDescent="0.4">
      <c r="A2" s="711" t="s">
        <v>837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1"/>
    </row>
    <row r="3" spans="1:14" ht="21" x14ac:dyDescent="0.4">
      <c r="A3" s="749" t="s">
        <v>83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1"/>
    </row>
    <row r="4" spans="1:14" ht="85.5" customHeight="1" x14ac:dyDescent="0.3">
      <c r="A4" s="416" t="s">
        <v>0</v>
      </c>
      <c r="B4" s="416" t="s">
        <v>84</v>
      </c>
      <c r="C4" s="629" t="s">
        <v>469</v>
      </c>
      <c r="D4" s="630"/>
      <c r="E4" s="629" t="s">
        <v>470</v>
      </c>
      <c r="F4" s="630"/>
      <c r="G4" s="629" t="s">
        <v>471</v>
      </c>
      <c r="H4" s="630"/>
      <c r="I4" s="629" t="s">
        <v>472</v>
      </c>
      <c r="J4" s="630"/>
      <c r="K4" s="629" t="s">
        <v>467</v>
      </c>
      <c r="L4" s="630"/>
      <c r="M4" s="629" t="s">
        <v>468</v>
      </c>
      <c r="N4" s="655"/>
    </row>
    <row r="5" spans="1:14" x14ac:dyDescent="0.3">
      <c r="A5" s="1"/>
      <c r="B5" s="1"/>
      <c r="C5" s="226" t="s">
        <v>180</v>
      </c>
      <c r="D5" s="227" t="s">
        <v>182</v>
      </c>
      <c r="E5" s="226" t="s">
        <v>180</v>
      </c>
      <c r="F5" s="227" t="s">
        <v>182</v>
      </c>
      <c r="G5" s="226" t="s">
        <v>180</v>
      </c>
      <c r="H5" s="227" t="s">
        <v>182</v>
      </c>
      <c r="I5" s="226" t="s">
        <v>180</v>
      </c>
      <c r="J5" s="227" t="s">
        <v>182</v>
      </c>
      <c r="K5" s="226" t="s">
        <v>180</v>
      </c>
      <c r="L5" s="227" t="s">
        <v>182</v>
      </c>
      <c r="M5" s="226" t="s">
        <v>180</v>
      </c>
      <c r="N5" s="228" t="s">
        <v>182</v>
      </c>
    </row>
    <row r="6" spans="1:14" x14ac:dyDescent="0.3">
      <c r="A6" s="5">
        <v>1</v>
      </c>
      <c r="B6" s="5" t="s">
        <v>96</v>
      </c>
      <c r="C6" s="5">
        <v>1</v>
      </c>
      <c r="D6" s="44">
        <v>4.6399999999999997</v>
      </c>
      <c r="E6" s="5">
        <v>0</v>
      </c>
      <c r="F6" s="44">
        <v>0</v>
      </c>
      <c r="G6" s="5">
        <v>1</v>
      </c>
      <c r="H6" s="44">
        <v>4.6399999999999997</v>
      </c>
      <c r="I6" s="5">
        <v>0</v>
      </c>
      <c r="J6" s="44">
        <v>0</v>
      </c>
      <c r="K6" s="5">
        <v>0</v>
      </c>
      <c r="L6" s="44">
        <v>0</v>
      </c>
      <c r="M6" s="5">
        <v>0</v>
      </c>
      <c r="N6" s="44">
        <v>0</v>
      </c>
    </row>
    <row r="7" spans="1:14" x14ac:dyDescent="0.3">
      <c r="A7" s="5">
        <v>2</v>
      </c>
      <c r="B7" s="5" t="s">
        <v>97</v>
      </c>
      <c r="C7" s="5">
        <v>18</v>
      </c>
      <c r="D7" s="44">
        <v>78.45</v>
      </c>
      <c r="E7" s="5">
        <v>4</v>
      </c>
      <c r="F7" s="44">
        <v>115.06</v>
      </c>
      <c r="G7" s="5">
        <v>13</v>
      </c>
      <c r="H7" s="44">
        <v>150.15</v>
      </c>
      <c r="I7" s="5">
        <v>0</v>
      </c>
      <c r="J7" s="44">
        <v>0</v>
      </c>
      <c r="K7" s="5">
        <v>0</v>
      </c>
      <c r="L7" s="44">
        <v>0</v>
      </c>
      <c r="M7" s="5">
        <v>0</v>
      </c>
      <c r="N7" s="44">
        <v>0</v>
      </c>
    </row>
    <row r="8" spans="1:14" x14ac:dyDescent="0.3">
      <c r="A8" s="5">
        <v>3</v>
      </c>
      <c r="B8" s="5" t="s">
        <v>98</v>
      </c>
      <c r="C8" s="5">
        <v>3</v>
      </c>
      <c r="D8" s="44">
        <v>29.95</v>
      </c>
      <c r="E8" s="5">
        <v>0</v>
      </c>
      <c r="F8" s="44">
        <v>0</v>
      </c>
      <c r="G8" s="5">
        <v>0</v>
      </c>
      <c r="H8" s="44">
        <v>0</v>
      </c>
      <c r="I8" s="5">
        <v>0</v>
      </c>
      <c r="J8" s="44">
        <v>0</v>
      </c>
      <c r="K8" s="5">
        <v>0</v>
      </c>
      <c r="L8" s="44">
        <v>0</v>
      </c>
      <c r="M8" s="5">
        <v>0</v>
      </c>
      <c r="N8" s="44">
        <v>0</v>
      </c>
    </row>
    <row r="9" spans="1:14" x14ac:dyDescent="0.3">
      <c r="A9" s="5">
        <v>4</v>
      </c>
      <c r="B9" s="5" t="s">
        <v>99</v>
      </c>
      <c r="C9" s="5">
        <v>45</v>
      </c>
      <c r="D9" s="44">
        <v>659.53</v>
      </c>
      <c r="E9" s="5">
        <v>59</v>
      </c>
      <c r="F9" s="44">
        <v>193.91</v>
      </c>
      <c r="G9" s="5">
        <v>0</v>
      </c>
      <c r="H9" s="44">
        <v>0</v>
      </c>
      <c r="I9" s="5">
        <v>0</v>
      </c>
      <c r="J9" s="44">
        <v>0</v>
      </c>
      <c r="K9" s="5">
        <v>0</v>
      </c>
      <c r="L9" s="44">
        <v>0</v>
      </c>
      <c r="M9" s="5">
        <v>0</v>
      </c>
      <c r="N9" s="44">
        <v>0</v>
      </c>
    </row>
    <row r="10" spans="1:14" x14ac:dyDescent="0.3">
      <c r="A10" s="5">
        <v>5</v>
      </c>
      <c r="B10" s="5" t="s">
        <v>100</v>
      </c>
      <c r="C10" s="5">
        <v>74</v>
      </c>
      <c r="D10" s="44">
        <v>830.51</v>
      </c>
      <c r="E10" s="5">
        <v>24</v>
      </c>
      <c r="F10" s="44">
        <v>178.73</v>
      </c>
      <c r="G10" s="5">
        <v>7</v>
      </c>
      <c r="H10" s="44">
        <v>124.66</v>
      </c>
      <c r="I10" s="5">
        <v>5</v>
      </c>
      <c r="J10" s="44">
        <v>14.5</v>
      </c>
      <c r="K10" s="5">
        <v>5</v>
      </c>
      <c r="L10" s="44">
        <v>14.6</v>
      </c>
      <c r="M10" s="5">
        <v>5</v>
      </c>
      <c r="N10" s="44">
        <v>14.2</v>
      </c>
    </row>
    <row r="11" spans="1:14" x14ac:dyDescent="0.3">
      <c r="A11" s="5">
        <v>6</v>
      </c>
      <c r="B11" s="5" t="s">
        <v>101</v>
      </c>
      <c r="C11" s="5">
        <v>2</v>
      </c>
      <c r="D11" s="44">
        <v>18.5</v>
      </c>
      <c r="E11" s="5">
        <v>0</v>
      </c>
      <c r="F11" s="44">
        <v>0</v>
      </c>
      <c r="G11" s="5">
        <v>2</v>
      </c>
      <c r="H11" s="44">
        <v>9.5</v>
      </c>
      <c r="I11" s="5">
        <v>0</v>
      </c>
      <c r="J11" s="44">
        <v>0</v>
      </c>
      <c r="K11" s="5">
        <v>0</v>
      </c>
      <c r="L11" s="44">
        <v>0</v>
      </c>
      <c r="M11" s="5">
        <v>0</v>
      </c>
      <c r="N11" s="44">
        <v>0</v>
      </c>
    </row>
    <row r="12" spans="1:14" x14ac:dyDescent="0.3">
      <c r="A12" s="5">
        <v>7</v>
      </c>
      <c r="B12" s="5" t="s">
        <v>102</v>
      </c>
      <c r="C12" s="5">
        <v>0</v>
      </c>
      <c r="D12" s="44">
        <v>0</v>
      </c>
      <c r="E12" s="5">
        <v>0</v>
      </c>
      <c r="F12" s="44">
        <v>0</v>
      </c>
      <c r="G12" s="5">
        <v>0</v>
      </c>
      <c r="H12" s="44">
        <v>0</v>
      </c>
      <c r="I12" s="5">
        <v>0</v>
      </c>
      <c r="J12" s="44">
        <v>0</v>
      </c>
      <c r="K12" s="5">
        <v>0</v>
      </c>
      <c r="L12" s="44">
        <v>0</v>
      </c>
      <c r="M12" s="5">
        <v>0</v>
      </c>
      <c r="N12" s="44">
        <v>0</v>
      </c>
    </row>
    <row r="13" spans="1:14" x14ac:dyDescent="0.3">
      <c r="A13" s="5">
        <v>8</v>
      </c>
      <c r="B13" s="5" t="s">
        <v>103</v>
      </c>
      <c r="C13" s="5">
        <v>11</v>
      </c>
      <c r="D13" s="44">
        <v>125.14</v>
      </c>
      <c r="E13" s="5">
        <v>0</v>
      </c>
      <c r="F13" s="44">
        <v>0</v>
      </c>
      <c r="G13" s="5">
        <v>0</v>
      </c>
      <c r="H13" s="44">
        <v>0</v>
      </c>
      <c r="I13" s="5">
        <v>0</v>
      </c>
      <c r="J13" s="44">
        <v>0</v>
      </c>
      <c r="K13" s="5">
        <v>0</v>
      </c>
      <c r="L13" s="44">
        <v>0</v>
      </c>
      <c r="M13" s="5">
        <v>0</v>
      </c>
      <c r="N13" s="44">
        <v>0</v>
      </c>
    </row>
    <row r="14" spans="1:14" x14ac:dyDescent="0.3">
      <c r="A14" s="5">
        <v>9</v>
      </c>
      <c r="B14" s="5" t="s">
        <v>104</v>
      </c>
      <c r="C14" s="5">
        <v>14</v>
      </c>
      <c r="D14" s="44">
        <v>179.55</v>
      </c>
      <c r="E14" s="5">
        <v>1</v>
      </c>
      <c r="F14" s="44">
        <v>50.89</v>
      </c>
      <c r="G14" s="5">
        <v>0</v>
      </c>
      <c r="H14" s="44">
        <v>0</v>
      </c>
      <c r="I14" s="5">
        <v>2</v>
      </c>
      <c r="J14" s="44">
        <v>5.24</v>
      </c>
      <c r="K14" s="5">
        <v>2</v>
      </c>
      <c r="L14" s="44">
        <v>5.24</v>
      </c>
      <c r="M14" s="5">
        <v>2</v>
      </c>
      <c r="N14" s="44">
        <v>5.24</v>
      </c>
    </row>
    <row r="15" spans="1:14" x14ac:dyDescent="0.3">
      <c r="A15" s="5">
        <v>10</v>
      </c>
      <c r="B15" s="5" t="s">
        <v>105</v>
      </c>
      <c r="C15" s="5">
        <v>0</v>
      </c>
      <c r="D15" s="44">
        <v>0</v>
      </c>
      <c r="E15" s="5">
        <v>0</v>
      </c>
      <c r="F15" s="44">
        <v>0</v>
      </c>
      <c r="G15" s="5">
        <v>0</v>
      </c>
      <c r="H15" s="44">
        <v>0</v>
      </c>
      <c r="I15" s="5">
        <v>1</v>
      </c>
      <c r="J15" s="44">
        <v>13.35</v>
      </c>
      <c r="K15" s="5">
        <v>0</v>
      </c>
      <c r="L15" s="44">
        <v>0</v>
      </c>
      <c r="M15" s="5">
        <v>1</v>
      </c>
      <c r="N15" s="44">
        <v>13.35</v>
      </c>
    </row>
    <row r="16" spans="1:14" ht="18" customHeight="1" x14ac:dyDescent="0.3">
      <c r="A16" s="5">
        <v>11</v>
      </c>
      <c r="B16" s="5" t="s">
        <v>106</v>
      </c>
      <c r="C16" s="5">
        <v>5</v>
      </c>
      <c r="D16" s="44">
        <v>52.99</v>
      </c>
      <c r="E16" s="5">
        <v>0</v>
      </c>
      <c r="F16" s="44">
        <v>0</v>
      </c>
      <c r="G16" s="5">
        <v>3</v>
      </c>
      <c r="H16" s="44">
        <v>45.78</v>
      </c>
      <c r="I16" s="5">
        <v>2</v>
      </c>
      <c r="J16" s="44">
        <v>33.67</v>
      </c>
      <c r="K16" s="5">
        <v>0</v>
      </c>
      <c r="L16" s="44">
        <v>0</v>
      </c>
      <c r="M16" s="5">
        <v>2</v>
      </c>
      <c r="N16" s="44">
        <v>33.67</v>
      </c>
    </row>
    <row r="17" spans="1:14" x14ac:dyDescent="0.3">
      <c r="A17" s="5">
        <v>12</v>
      </c>
      <c r="B17" s="5" t="s">
        <v>107</v>
      </c>
      <c r="C17" s="5">
        <v>93</v>
      </c>
      <c r="D17" s="44">
        <v>974.85</v>
      </c>
      <c r="E17" s="5">
        <v>28</v>
      </c>
      <c r="F17" s="44">
        <v>9172.74</v>
      </c>
      <c r="G17" s="5">
        <v>11</v>
      </c>
      <c r="H17" s="44">
        <v>224.75</v>
      </c>
      <c r="I17" s="5">
        <v>1</v>
      </c>
      <c r="J17" s="44">
        <v>8.86</v>
      </c>
      <c r="K17" s="5">
        <v>0</v>
      </c>
      <c r="L17" s="44">
        <v>0</v>
      </c>
      <c r="M17" s="5">
        <v>1</v>
      </c>
      <c r="N17" s="44">
        <v>8.86</v>
      </c>
    </row>
    <row r="18" spans="1:14" x14ac:dyDescent="0.3">
      <c r="A18" s="5">
        <v>13</v>
      </c>
      <c r="B18" s="5" t="s">
        <v>108</v>
      </c>
      <c r="C18" s="5">
        <v>22</v>
      </c>
      <c r="D18" s="44">
        <v>143.49</v>
      </c>
      <c r="E18" s="5">
        <v>2</v>
      </c>
      <c r="F18" s="44">
        <v>96.62</v>
      </c>
      <c r="G18" s="5">
        <v>12</v>
      </c>
      <c r="H18" s="44">
        <v>98.15</v>
      </c>
      <c r="I18" s="5">
        <v>4</v>
      </c>
      <c r="J18" s="44">
        <v>8.5</v>
      </c>
      <c r="K18" s="5">
        <v>4</v>
      </c>
      <c r="L18" s="44">
        <v>8.6999999999999993</v>
      </c>
      <c r="M18" s="5">
        <v>4</v>
      </c>
      <c r="N18" s="44">
        <v>8.6999999999999993</v>
      </c>
    </row>
    <row r="19" spans="1:14" x14ac:dyDescent="0.3">
      <c r="A19" s="5">
        <v>14</v>
      </c>
      <c r="B19" s="5" t="s">
        <v>109</v>
      </c>
      <c r="C19" s="5">
        <v>23</v>
      </c>
      <c r="D19" s="44">
        <v>224.33</v>
      </c>
      <c r="E19" s="5">
        <v>1</v>
      </c>
      <c r="F19" s="44">
        <v>15.66</v>
      </c>
      <c r="G19" s="5">
        <v>24</v>
      </c>
      <c r="H19" s="44">
        <v>235.99</v>
      </c>
      <c r="I19" s="5">
        <v>0</v>
      </c>
      <c r="J19" s="44">
        <v>0</v>
      </c>
      <c r="K19" s="5">
        <v>0</v>
      </c>
      <c r="L19" s="44">
        <v>0</v>
      </c>
      <c r="M19" s="5">
        <v>0</v>
      </c>
      <c r="N19" s="44">
        <v>0</v>
      </c>
    </row>
    <row r="20" spans="1:14" x14ac:dyDescent="0.3">
      <c r="A20" s="5">
        <v>15</v>
      </c>
      <c r="B20" s="5" t="s">
        <v>110</v>
      </c>
      <c r="C20" s="5">
        <v>566</v>
      </c>
      <c r="D20" s="5">
        <v>8773.61</v>
      </c>
      <c r="E20" s="5">
        <v>687</v>
      </c>
      <c r="F20" s="44">
        <v>22040.14</v>
      </c>
      <c r="G20" s="5">
        <v>219</v>
      </c>
      <c r="H20" s="44">
        <v>6055.3</v>
      </c>
      <c r="I20" s="5">
        <v>20</v>
      </c>
      <c r="J20" s="44">
        <v>307.22000000000003</v>
      </c>
      <c r="K20" s="5">
        <v>21</v>
      </c>
      <c r="L20" s="44">
        <v>335.17</v>
      </c>
      <c r="M20" s="5">
        <v>20</v>
      </c>
      <c r="N20" s="44">
        <v>310.12</v>
      </c>
    </row>
    <row r="21" spans="1:14" x14ac:dyDescent="0.3">
      <c r="A21" s="5">
        <v>16</v>
      </c>
      <c r="B21" s="5" t="s">
        <v>111</v>
      </c>
      <c r="C21" s="5">
        <v>2</v>
      </c>
      <c r="D21" s="44">
        <v>20.66</v>
      </c>
      <c r="E21" s="5">
        <v>1</v>
      </c>
      <c r="F21" s="44">
        <v>31.77</v>
      </c>
      <c r="G21" s="5">
        <v>2</v>
      </c>
      <c r="H21" s="44">
        <v>48.13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</row>
    <row r="22" spans="1:14" x14ac:dyDescent="0.3">
      <c r="A22" s="5">
        <v>17</v>
      </c>
      <c r="B22" s="5" t="s">
        <v>112</v>
      </c>
      <c r="C22" s="5">
        <v>3</v>
      </c>
      <c r="D22" s="44">
        <v>13.86</v>
      </c>
      <c r="E22" s="5">
        <v>0</v>
      </c>
      <c r="F22" s="44">
        <v>0</v>
      </c>
      <c r="G22" s="5">
        <v>3</v>
      </c>
      <c r="H22" s="44">
        <v>13.86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</row>
    <row r="23" spans="1:14" x14ac:dyDescent="0.3">
      <c r="A23" s="5">
        <v>18</v>
      </c>
      <c r="B23" s="5" t="s">
        <v>113</v>
      </c>
      <c r="C23" s="5">
        <v>13</v>
      </c>
      <c r="D23" s="44">
        <v>98.23</v>
      </c>
      <c r="E23" s="5">
        <v>3</v>
      </c>
      <c r="F23" s="44">
        <v>72.84</v>
      </c>
      <c r="G23" s="5">
        <v>7</v>
      </c>
      <c r="H23" s="44">
        <v>133.37</v>
      </c>
      <c r="I23" s="5">
        <v>0</v>
      </c>
      <c r="J23" s="44">
        <v>0</v>
      </c>
      <c r="K23" s="5">
        <v>0</v>
      </c>
      <c r="L23" s="44">
        <v>0</v>
      </c>
      <c r="M23" s="5">
        <v>0</v>
      </c>
      <c r="N23" s="44">
        <v>0</v>
      </c>
    </row>
    <row r="24" spans="1:14" x14ac:dyDescent="0.3">
      <c r="A24" s="5">
        <v>19</v>
      </c>
      <c r="B24" s="5" t="s">
        <v>114</v>
      </c>
      <c r="C24" s="5">
        <v>15</v>
      </c>
      <c r="D24" s="44">
        <v>151.32</v>
      </c>
      <c r="E24" s="5">
        <v>0</v>
      </c>
      <c r="F24" s="44">
        <v>0</v>
      </c>
      <c r="G24" s="5">
        <v>4</v>
      </c>
      <c r="H24" s="44">
        <v>33.659999999999997</v>
      </c>
      <c r="I24" s="5">
        <v>0</v>
      </c>
      <c r="J24" s="44">
        <v>0</v>
      </c>
      <c r="K24" s="5">
        <v>0</v>
      </c>
      <c r="L24" s="44">
        <v>0</v>
      </c>
      <c r="M24" s="5">
        <v>0</v>
      </c>
      <c r="N24" s="44">
        <v>0</v>
      </c>
    </row>
    <row r="25" spans="1:14" x14ac:dyDescent="0.3">
      <c r="A25" s="5">
        <v>20</v>
      </c>
      <c r="B25" s="5" t="s">
        <v>115</v>
      </c>
      <c r="C25" s="5">
        <v>7</v>
      </c>
      <c r="D25" s="44">
        <v>56.4</v>
      </c>
      <c r="E25" s="5">
        <v>0</v>
      </c>
      <c r="F25" s="44">
        <v>0</v>
      </c>
      <c r="G25" s="5">
        <v>2</v>
      </c>
      <c r="H25" s="44">
        <v>28.2</v>
      </c>
      <c r="I25" s="5">
        <v>0</v>
      </c>
      <c r="J25" s="44">
        <v>0</v>
      </c>
      <c r="K25" s="5">
        <v>0</v>
      </c>
      <c r="L25" s="44">
        <v>0</v>
      </c>
      <c r="M25" s="5">
        <v>0</v>
      </c>
      <c r="N25" s="44">
        <v>0</v>
      </c>
    </row>
    <row r="26" spans="1:14" x14ac:dyDescent="0.3">
      <c r="A26" s="5">
        <v>21</v>
      </c>
      <c r="B26" s="5" t="s">
        <v>116</v>
      </c>
      <c r="C26" s="5">
        <v>79</v>
      </c>
      <c r="D26" s="44">
        <v>974.86</v>
      </c>
      <c r="E26" s="5">
        <v>57</v>
      </c>
      <c r="F26" s="44">
        <v>192.91</v>
      </c>
      <c r="G26" s="5">
        <v>3</v>
      </c>
      <c r="H26" s="44">
        <v>93.7</v>
      </c>
      <c r="I26" s="5">
        <v>0</v>
      </c>
      <c r="J26" s="44">
        <v>0</v>
      </c>
      <c r="K26" s="5">
        <v>0</v>
      </c>
      <c r="L26" s="44">
        <v>0</v>
      </c>
      <c r="M26" s="5">
        <v>0</v>
      </c>
      <c r="N26" s="44">
        <v>0</v>
      </c>
    </row>
    <row r="27" spans="1:14" x14ac:dyDescent="0.3">
      <c r="A27" s="5">
        <v>22</v>
      </c>
      <c r="B27" s="5" t="s">
        <v>117</v>
      </c>
      <c r="C27" s="5">
        <v>46</v>
      </c>
      <c r="D27" s="44">
        <v>275.83</v>
      </c>
      <c r="E27" s="5">
        <v>7</v>
      </c>
      <c r="F27" s="44">
        <v>278.63</v>
      </c>
      <c r="G27" s="5">
        <v>29</v>
      </c>
      <c r="H27" s="44">
        <v>378.11</v>
      </c>
      <c r="I27" s="5">
        <v>2</v>
      </c>
      <c r="J27" s="44">
        <v>27.14</v>
      </c>
      <c r="K27" s="5">
        <v>0</v>
      </c>
      <c r="L27" s="44">
        <v>0</v>
      </c>
      <c r="M27" s="5">
        <v>2</v>
      </c>
      <c r="N27" s="44">
        <v>27.14</v>
      </c>
    </row>
    <row r="28" spans="1:14" x14ac:dyDescent="0.3">
      <c r="A28" s="5">
        <v>23</v>
      </c>
      <c r="B28" s="5" t="s">
        <v>118</v>
      </c>
      <c r="C28" s="5">
        <v>223</v>
      </c>
      <c r="D28" s="44">
        <v>984.28</v>
      </c>
      <c r="E28" s="5">
        <v>54</v>
      </c>
      <c r="F28" s="44">
        <v>167.62</v>
      </c>
      <c r="G28" s="5">
        <v>82</v>
      </c>
      <c r="H28" s="44">
        <v>1157.9000000000001</v>
      </c>
      <c r="I28" s="5">
        <v>5</v>
      </c>
      <c r="J28" s="44">
        <v>86.04</v>
      </c>
      <c r="K28" s="5">
        <v>0</v>
      </c>
      <c r="L28" s="44">
        <v>0</v>
      </c>
      <c r="M28" s="5">
        <v>5</v>
      </c>
      <c r="N28" s="44">
        <v>86.04</v>
      </c>
    </row>
    <row r="29" spans="1:14" ht="19.5" customHeight="1" x14ac:dyDescent="0.3">
      <c r="A29" s="6" t="s">
        <v>28</v>
      </c>
      <c r="B29" s="6" t="s">
        <v>16</v>
      </c>
      <c r="C29" s="6">
        <f>SUM(C6:C28)</f>
        <v>1265</v>
      </c>
      <c r="D29" s="45">
        <f t="shared" ref="D29:N29" si="0">SUM(D6:D28)</f>
        <v>14670.980000000001</v>
      </c>
      <c r="E29" s="6">
        <f t="shared" si="0"/>
        <v>928</v>
      </c>
      <c r="F29" s="45">
        <f t="shared" si="0"/>
        <v>32607.52</v>
      </c>
      <c r="G29" s="6">
        <f t="shared" si="0"/>
        <v>424</v>
      </c>
      <c r="H29" s="45">
        <f t="shared" si="0"/>
        <v>8835.8499999999985</v>
      </c>
      <c r="I29" s="6">
        <f t="shared" si="0"/>
        <v>42</v>
      </c>
      <c r="J29" s="45">
        <f t="shared" si="0"/>
        <v>504.52000000000004</v>
      </c>
      <c r="K29" s="6">
        <f t="shared" si="0"/>
        <v>32</v>
      </c>
      <c r="L29" s="45">
        <f t="shared" si="0"/>
        <v>363.71000000000004</v>
      </c>
      <c r="M29" s="6">
        <f t="shared" si="0"/>
        <v>42</v>
      </c>
      <c r="N29" s="45">
        <f t="shared" si="0"/>
        <v>507.32</v>
      </c>
    </row>
  </sheetData>
  <mergeCells count="9">
    <mergeCell ref="A1:N1"/>
    <mergeCell ref="A2:N2"/>
    <mergeCell ref="A3:N3"/>
    <mergeCell ref="C4:D4"/>
    <mergeCell ref="E4:F4"/>
    <mergeCell ref="G4:H4"/>
    <mergeCell ref="I4:J4"/>
    <mergeCell ref="K4:L4"/>
    <mergeCell ref="M4:N4"/>
  </mergeCells>
  <printOptions gridLines="1"/>
  <pageMargins left="0.25" right="0.25" top="0.75" bottom="0.75" header="0.3" footer="0.3"/>
  <pageSetup paperSize="9" scale="95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00B050"/>
  </sheetPr>
  <dimension ref="A1:Y31"/>
  <sheetViews>
    <sheetView workbookViewId="0">
      <selection sqref="A1:X1"/>
    </sheetView>
  </sheetViews>
  <sheetFormatPr defaultRowHeight="14.4" x14ac:dyDescent="0.3"/>
  <cols>
    <col min="1" max="1" width="7.33203125" bestFit="1" customWidth="1"/>
    <col min="2" max="2" width="10.109375" customWidth="1"/>
    <col min="3" max="3" width="4.44140625" bestFit="1" customWidth="1"/>
    <col min="4" max="4" width="6.44140625" style="46" customWidth="1"/>
    <col min="5" max="5" width="4.44140625" bestFit="1" customWidth="1"/>
    <col min="6" max="6" width="9.88671875" style="46" customWidth="1"/>
    <col min="7" max="7" width="4.44140625" bestFit="1" customWidth="1"/>
    <col min="8" max="8" width="6.5546875" style="46" bestFit="1" customWidth="1"/>
    <col min="9" max="9" width="4.44140625" bestFit="1" customWidth="1"/>
    <col min="10" max="10" width="7" style="46" customWidth="1"/>
    <col min="11" max="11" width="4.33203125" customWidth="1"/>
    <col min="12" max="12" width="7.44140625" style="46" customWidth="1"/>
    <col min="13" max="13" width="4.44140625" bestFit="1" customWidth="1"/>
    <col min="14" max="14" width="7.5546875" style="46" bestFit="1" customWidth="1"/>
    <col min="15" max="15" width="4.44140625" bestFit="1" customWidth="1"/>
    <col min="16" max="16" width="10.44140625" style="46" customWidth="1"/>
    <col min="17" max="17" width="4.44140625" bestFit="1" customWidth="1"/>
    <col min="18" max="18" width="6.5546875" style="46" bestFit="1" customWidth="1"/>
    <col min="19" max="19" width="4.44140625" bestFit="1" customWidth="1"/>
    <col min="20" max="20" width="5.5546875" style="46" bestFit="1" customWidth="1"/>
    <col min="21" max="21" width="4.44140625" bestFit="1" customWidth="1"/>
    <col min="22" max="22" width="7.5546875" style="46" customWidth="1"/>
    <col min="23" max="23" width="4.44140625" bestFit="1" customWidth="1"/>
    <col min="24" max="24" width="6.6640625" style="46" customWidth="1"/>
  </cols>
  <sheetData>
    <row r="1" spans="1:25" ht="30" customHeight="1" x14ac:dyDescent="0.3">
      <c r="A1" s="656">
        <v>67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8"/>
    </row>
    <row r="2" spans="1:25" ht="42" customHeight="1" x14ac:dyDescent="0.45">
      <c r="A2" s="577" t="s">
        <v>757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5"/>
    </row>
    <row r="3" spans="1:25" s="59" customFormat="1" ht="18.75" customHeight="1" x14ac:dyDescent="0.45">
      <c r="A3" s="796" t="s">
        <v>207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8"/>
    </row>
    <row r="4" spans="1:25" ht="19.5" customHeight="1" x14ac:dyDescent="0.3">
      <c r="A4" s="650" t="s">
        <v>0</v>
      </c>
      <c r="B4" s="652" t="s">
        <v>1</v>
      </c>
      <c r="C4" s="648" t="s">
        <v>473</v>
      </c>
      <c r="D4" s="654"/>
      <c r="E4" s="648" t="s">
        <v>474</v>
      </c>
      <c r="F4" s="654"/>
      <c r="G4" s="648" t="s">
        <v>475</v>
      </c>
      <c r="H4" s="654"/>
      <c r="I4" s="648" t="s">
        <v>476</v>
      </c>
      <c r="J4" s="654"/>
      <c r="K4" s="648" t="s">
        <v>477</v>
      </c>
      <c r="L4" s="654"/>
      <c r="M4" s="648" t="s">
        <v>478</v>
      </c>
      <c r="N4" s="654"/>
      <c r="O4" s="648" t="s">
        <v>479</v>
      </c>
      <c r="P4" s="654"/>
      <c r="Q4" s="648" t="s">
        <v>480</v>
      </c>
      <c r="R4" s="654"/>
      <c r="S4" s="648" t="s">
        <v>481</v>
      </c>
      <c r="T4" s="654"/>
      <c r="U4" s="648" t="s">
        <v>482</v>
      </c>
      <c r="V4" s="654"/>
      <c r="W4" s="648" t="s">
        <v>483</v>
      </c>
      <c r="X4" s="649"/>
    </row>
    <row r="5" spans="1:25" s="59" customFormat="1" ht="21.75" customHeight="1" x14ac:dyDescent="0.3">
      <c r="A5" s="651"/>
      <c r="B5" s="653"/>
      <c r="C5" s="226" t="s">
        <v>484</v>
      </c>
      <c r="D5" s="227" t="s">
        <v>485</v>
      </c>
      <c r="E5" s="226" t="s">
        <v>484</v>
      </c>
      <c r="F5" s="227" t="s">
        <v>485</v>
      </c>
      <c r="G5" s="226" t="s">
        <v>484</v>
      </c>
      <c r="H5" s="227" t="s">
        <v>485</v>
      </c>
      <c r="I5" s="226" t="s">
        <v>484</v>
      </c>
      <c r="J5" s="227" t="s">
        <v>485</v>
      </c>
      <c r="K5" s="226" t="s">
        <v>484</v>
      </c>
      <c r="L5" s="227" t="s">
        <v>485</v>
      </c>
      <c r="M5" s="226" t="s">
        <v>484</v>
      </c>
      <c r="N5" s="227" t="s">
        <v>485</v>
      </c>
      <c r="O5" s="226" t="s">
        <v>484</v>
      </c>
      <c r="P5" s="227" t="s">
        <v>485</v>
      </c>
      <c r="Q5" s="226" t="s">
        <v>484</v>
      </c>
      <c r="R5" s="227" t="s">
        <v>485</v>
      </c>
      <c r="S5" s="226" t="s">
        <v>484</v>
      </c>
      <c r="T5" s="227" t="s">
        <v>485</v>
      </c>
      <c r="U5" s="226" t="s">
        <v>484</v>
      </c>
      <c r="V5" s="227" t="s">
        <v>485</v>
      </c>
      <c r="W5" s="226" t="s">
        <v>484</v>
      </c>
      <c r="X5" s="228" t="s">
        <v>485</v>
      </c>
    </row>
    <row r="6" spans="1:25" x14ac:dyDescent="0.3">
      <c r="A6" s="15">
        <v>1</v>
      </c>
      <c r="B6" s="15" t="s">
        <v>3</v>
      </c>
      <c r="C6" s="15">
        <v>273</v>
      </c>
      <c r="D6" s="78">
        <v>335.72</v>
      </c>
      <c r="E6" s="15">
        <v>150</v>
      </c>
      <c r="F6" s="78">
        <v>166.02</v>
      </c>
      <c r="G6" s="15">
        <v>80</v>
      </c>
      <c r="H6" s="78">
        <v>110.75</v>
      </c>
      <c r="I6" s="15">
        <v>0</v>
      </c>
      <c r="J6" s="78">
        <v>0</v>
      </c>
      <c r="K6" s="15">
        <v>0</v>
      </c>
      <c r="L6" s="78">
        <v>0</v>
      </c>
      <c r="M6" s="15">
        <v>12</v>
      </c>
      <c r="N6" s="78">
        <v>8.25</v>
      </c>
      <c r="O6" s="15">
        <v>4</v>
      </c>
      <c r="P6" s="78">
        <v>2.23</v>
      </c>
      <c r="Q6" s="15">
        <v>7</v>
      </c>
      <c r="R6" s="78">
        <v>9.25</v>
      </c>
      <c r="S6" s="15">
        <v>0</v>
      </c>
      <c r="T6" s="78">
        <v>0</v>
      </c>
      <c r="U6" s="15">
        <v>0</v>
      </c>
      <c r="V6" s="78">
        <v>0</v>
      </c>
      <c r="W6" s="15">
        <v>0</v>
      </c>
      <c r="X6" s="78">
        <v>0</v>
      </c>
    </row>
    <row r="7" spans="1:25" x14ac:dyDescent="0.3">
      <c r="A7" s="2">
        <v>2</v>
      </c>
      <c r="B7" s="2" t="s">
        <v>4</v>
      </c>
      <c r="C7" s="2">
        <v>11</v>
      </c>
      <c r="D7" s="53">
        <v>9.9499999999999993</v>
      </c>
      <c r="E7" s="2">
        <v>0</v>
      </c>
      <c r="F7" s="53">
        <v>0</v>
      </c>
      <c r="G7" s="2">
        <v>0</v>
      </c>
      <c r="H7" s="53">
        <v>0</v>
      </c>
      <c r="I7" s="2">
        <v>14</v>
      </c>
      <c r="J7" s="53">
        <v>15</v>
      </c>
      <c r="K7" s="2">
        <v>0</v>
      </c>
      <c r="L7" s="53">
        <v>0</v>
      </c>
      <c r="M7" s="2">
        <v>7</v>
      </c>
      <c r="N7" s="53">
        <v>28.38</v>
      </c>
      <c r="O7" s="2">
        <v>6</v>
      </c>
      <c r="P7" s="53">
        <v>25.22</v>
      </c>
      <c r="Q7" s="2">
        <v>19</v>
      </c>
      <c r="R7" s="53">
        <v>18</v>
      </c>
      <c r="S7" s="2">
        <v>0</v>
      </c>
      <c r="T7" s="53">
        <v>0</v>
      </c>
      <c r="U7" s="2">
        <v>0</v>
      </c>
      <c r="V7" s="53">
        <v>0</v>
      </c>
      <c r="W7" s="2">
        <v>0</v>
      </c>
      <c r="X7" s="53">
        <v>0</v>
      </c>
    </row>
    <row r="8" spans="1:25" x14ac:dyDescent="0.3">
      <c r="A8" s="2">
        <v>3</v>
      </c>
      <c r="B8" s="2" t="s">
        <v>5</v>
      </c>
      <c r="C8" s="2">
        <v>0</v>
      </c>
      <c r="D8" s="53">
        <v>0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3">
        <v>0</v>
      </c>
      <c r="O8" s="2">
        <v>0</v>
      </c>
      <c r="P8" s="53">
        <v>0</v>
      </c>
      <c r="Q8" s="2">
        <v>0</v>
      </c>
      <c r="R8" s="53">
        <v>0</v>
      </c>
      <c r="S8" s="2">
        <v>0</v>
      </c>
      <c r="T8" s="53">
        <v>0</v>
      </c>
      <c r="U8" s="2">
        <v>0</v>
      </c>
      <c r="V8" s="53">
        <v>0</v>
      </c>
      <c r="W8" s="2">
        <v>0</v>
      </c>
      <c r="X8" s="53">
        <v>0</v>
      </c>
    </row>
    <row r="9" spans="1:25" x14ac:dyDescent="0.3">
      <c r="A9" s="2">
        <v>4</v>
      </c>
      <c r="B9" s="2" t="s">
        <v>6</v>
      </c>
      <c r="C9" s="2">
        <v>9</v>
      </c>
      <c r="D9" s="53">
        <v>17.239999999999998</v>
      </c>
      <c r="E9" s="2">
        <v>3</v>
      </c>
      <c r="F9" s="53">
        <v>9.66</v>
      </c>
      <c r="G9" s="2">
        <v>4</v>
      </c>
      <c r="H9" s="53">
        <v>5.6</v>
      </c>
      <c r="I9" s="2">
        <v>41</v>
      </c>
      <c r="J9" s="53">
        <v>179.19</v>
      </c>
      <c r="K9" s="2">
        <v>1</v>
      </c>
      <c r="L9" s="53">
        <v>4.93</v>
      </c>
      <c r="M9" s="2">
        <v>101</v>
      </c>
      <c r="N9" s="53">
        <v>289.33999999999997</v>
      </c>
      <c r="O9" s="2">
        <v>52</v>
      </c>
      <c r="P9" s="53">
        <v>102.29</v>
      </c>
      <c r="Q9" s="2">
        <v>3</v>
      </c>
      <c r="R9" s="53">
        <v>14.44</v>
      </c>
      <c r="S9" s="2">
        <v>0</v>
      </c>
      <c r="T9" s="53">
        <v>0</v>
      </c>
      <c r="U9" s="2">
        <v>13</v>
      </c>
      <c r="V9" s="53">
        <v>166.17</v>
      </c>
      <c r="W9" s="2">
        <v>0</v>
      </c>
      <c r="X9" s="53">
        <v>0</v>
      </c>
    </row>
    <row r="10" spans="1:25" x14ac:dyDescent="0.3">
      <c r="A10" s="2">
        <v>5</v>
      </c>
      <c r="B10" s="2" t="s">
        <v>7</v>
      </c>
      <c r="C10" s="2">
        <v>2</v>
      </c>
      <c r="D10" s="53">
        <v>15.44</v>
      </c>
      <c r="E10" s="2">
        <v>0</v>
      </c>
      <c r="F10" s="53">
        <v>0</v>
      </c>
      <c r="G10" s="2">
        <v>0</v>
      </c>
      <c r="H10" s="53">
        <v>0</v>
      </c>
      <c r="I10" s="2">
        <v>0</v>
      </c>
      <c r="J10" s="53">
        <v>0</v>
      </c>
      <c r="K10" s="2">
        <v>0</v>
      </c>
      <c r="L10" s="53">
        <v>0</v>
      </c>
      <c r="M10" s="2">
        <v>5</v>
      </c>
      <c r="N10" s="53">
        <v>16.14</v>
      </c>
      <c r="O10" s="2">
        <v>0</v>
      </c>
      <c r="P10" s="53">
        <v>0</v>
      </c>
      <c r="Q10" s="2">
        <v>1</v>
      </c>
      <c r="R10" s="53">
        <v>0.63</v>
      </c>
      <c r="S10" s="2">
        <v>0</v>
      </c>
      <c r="T10" s="53">
        <v>0</v>
      </c>
      <c r="U10" s="2">
        <v>0</v>
      </c>
      <c r="V10" s="53">
        <v>0</v>
      </c>
      <c r="W10" s="2">
        <v>0</v>
      </c>
      <c r="X10" s="53">
        <v>0</v>
      </c>
    </row>
    <row r="11" spans="1:25" x14ac:dyDescent="0.3">
      <c r="A11" s="2">
        <v>6</v>
      </c>
      <c r="B11" s="2" t="s">
        <v>8</v>
      </c>
      <c r="C11" s="2">
        <v>0</v>
      </c>
      <c r="D11" s="53">
        <v>0</v>
      </c>
      <c r="E11" s="2">
        <v>0</v>
      </c>
      <c r="F11" s="53">
        <v>0</v>
      </c>
      <c r="G11" s="2">
        <v>0</v>
      </c>
      <c r="H11" s="53">
        <v>0</v>
      </c>
      <c r="I11" s="2">
        <v>0</v>
      </c>
      <c r="J11" s="53">
        <v>0</v>
      </c>
      <c r="K11" s="2">
        <v>0</v>
      </c>
      <c r="L11" s="53">
        <v>0</v>
      </c>
      <c r="M11" s="2">
        <v>29</v>
      </c>
      <c r="N11" s="53">
        <v>61.35</v>
      </c>
      <c r="O11" s="2">
        <v>27</v>
      </c>
      <c r="P11" s="53">
        <v>54.25</v>
      </c>
      <c r="Q11" s="2">
        <v>0</v>
      </c>
      <c r="R11" s="53">
        <v>0</v>
      </c>
      <c r="S11" s="2">
        <v>0</v>
      </c>
      <c r="T11" s="53">
        <v>0</v>
      </c>
      <c r="U11" s="2">
        <v>0</v>
      </c>
      <c r="V11" s="53">
        <v>0</v>
      </c>
      <c r="W11" s="2">
        <v>0</v>
      </c>
      <c r="X11" s="53">
        <v>0</v>
      </c>
    </row>
    <row r="12" spans="1:25" x14ac:dyDescent="0.3">
      <c r="A12" s="2">
        <v>7</v>
      </c>
      <c r="B12" s="2" t="s">
        <v>9</v>
      </c>
      <c r="C12" s="2">
        <v>0</v>
      </c>
      <c r="D12" s="53">
        <v>0</v>
      </c>
      <c r="E12" s="2">
        <v>0</v>
      </c>
      <c r="F12" s="53">
        <v>0</v>
      </c>
      <c r="G12" s="2">
        <v>0</v>
      </c>
      <c r="H12" s="53">
        <v>0</v>
      </c>
      <c r="I12" s="2">
        <v>0</v>
      </c>
      <c r="J12" s="53">
        <v>0</v>
      </c>
      <c r="K12" s="2">
        <v>0</v>
      </c>
      <c r="L12" s="53">
        <v>0</v>
      </c>
      <c r="M12" s="2">
        <v>6</v>
      </c>
      <c r="N12" s="53">
        <v>31.6</v>
      </c>
      <c r="O12" s="2">
        <v>2</v>
      </c>
      <c r="P12" s="53">
        <v>5.25</v>
      </c>
      <c r="Q12" s="2">
        <v>0</v>
      </c>
      <c r="R12" s="53">
        <v>0</v>
      </c>
      <c r="S12" s="2">
        <v>0</v>
      </c>
      <c r="T12" s="53">
        <v>0</v>
      </c>
      <c r="U12" s="2">
        <v>0</v>
      </c>
      <c r="V12" s="53">
        <v>0</v>
      </c>
      <c r="W12" s="2">
        <v>0</v>
      </c>
      <c r="X12" s="53">
        <v>0</v>
      </c>
    </row>
    <row r="13" spans="1:25" x14ac:dyDescent="0.3">
      <c r="A13" s="2">
        <v>8</v>
      </c>
      <c r="B13" s="2" t="s">
        <v>10</v>
      </c>
      <c r="C13" s="2">
        <v>89</v>
      </c>
      <c r="D13" s="53">
        <v>83.5</v>
      </c>
      <c r="E13" s="2">
        <v>24</v>
      </c>
      <c r="F13" s="53">
        <v>24.83</v>
      </c>
      <c r="G13" s="2">
        <v>34</v>
      </c>
      <c r="H13" s="53">
        <v>26.7</v>
      </c>
      <c r="I13" s="2">
        <v>0</v>
      </c>
      <c r="J13" s="53">
        <v>0</v>
      </c>
      <c r="K13" s="2">
        <v>0</v>
      </c>
      <c r="L13" s="53">
        <v>0</v>
      </c>
      <c r="M13" s="2">
        <v>69</v>
      </c>
      <c r="N13" s="53">
        <v>196.36</v>
      </c>
      <c r="O13" s="2">
        <v>10</v>
      </c>
      <c r="P13" s="53">
        <v>34.65</v>
      </c>
      <c r="Q13" s="2">
        <v>57</v>
      </c>
      <c r="R13" s="53">
        <v>64.400000000000006</v>
      </c>
      <c r="S13" s="2">
        <v>45</v>
      </c>
      <c r="T13" s="53">
        <v>33.65</v>
      </c>
      <c r="U13" s="2">
        <v>56</v>
      </c>
      <c r="V13" s="53">
        <v>62.86</v>
      </c>
      <c r="W13" s="2">
        <v>0</v>
      </c>
      <c r="X13" s="53">
        <v>0</v>
      </c>
    </row>
    <row r="14" spans="1:25" x14ac:dyDescent="0.3">
      <c r="A14" s="2">
        <v>9</v>
      </c>
      <c r="B14" s="2" t="s">
        <v>11</v>
      </c>
      <c r="C14" s="2">
        <v>0</v>
      </c>
      <c r="D14" s="53">
        <v>0</v>
      </c>
      <c r="E14" s="2">
        <v>0</v>
      </c>
      <c r="F14" s="53">
        <v>0</v>
      </c>
      <c r="G14" s="2">
        <v>0</v>
      </c>
      <c r="H14" s="53">
        <v>0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3">
        <v>0</v>
      </c>
      <c r="O14" s="2">
        <v>0</v>
      </c>
      <c r="P14" s="53">
        <v>0</v>
      </c>
      <c r="Q14" s="2">
        <v>0</v>
      </c>
      <c r="R14" s="53">
        <v>0</v>
      </c>
      <c r="S14" s="2">
        <v>0</v>
      </c>
      <c r="T14" s="53">
        <v>0</v>
      </c>
      <c r="U14" s="2">
        <v>0</v>
      </c>
      <c r="V14" s="53">
        <v>0</v>
      </c>
      <c r="W14" s="2">
        <v>0</v>
      </c>
      <c r="X14" s="53">
        <v>0</v>
      </c>
      <c r="Y14" s="133"/>
    </row>
    <row r="15" spans="1:25" x14ac:dyDescent="0.3">
      <c r="A15" s="94">
        <v>10</v>
      </c>
      <c r="B15" s="94" t="s">
        <v>12</v>
      </c>
      <c r="C15" s="94">
        <v>100</v>
      </c>
      <c r="D15" s="96">
        <v>125.47</v>
      </c>
      <c r="E15" s="94">
        <v>70</v>
      </c>
      <c r="F15" s="96">
        <v>2.5499999999999998</v>
      </c>
      <c r="G15" s="94">
        <v>1</v>
      </c>
      <c r="H15" s="96">
        <v>0.61</v>
      </c>
      <c r="I15" s="94">
        <v>16</v>
      </c>
      <c r="J15" s="96">
        <v>22.14</v>
      </c>
      <c r="K15" s="94">
        <v>3</v>
      </c>
      <c r="L15" s="96">
        <v>2.27</v>
      </c>
      <c r="M15" s="94">
        <v>640</v>
      </c>
      <c r="N15" s="96">
        <v>1720.63</v>
      </c>
      <c r="O15" s="94">
        <v>433</v>
      </c>
      <c r="P15" s="96">
        <v>1079.6600000000001</v>
      </c>
      <c r="Q15" s="94">
        <v>305</v>
      </c>
      <c r="R15" s="96">
        <v>153.76</v>
      </c>
      <c r="S15" s="94">
        <v>177</v>
      </c>
      <c r="T15" s="96">
        <v>34.4</v>
      </c>
      <c r="U15" s="94">
        <v>68</v>
      </c>
      <c r="V15" s="96">
        <v>1107.94</v>
      </c>
      <c r="W15" s="94">
        <v>7</v>
      </c>
      <c r="X15" s="96">
        <v>13.6</v>
      </c>
    </row>
    <row r="16" spans="1:25" x14ac:dyDescent="0.3">
      <c r="A16" s="2">
        <v>11</v>
      </c>
      <c r="B16" s="2" t="s">
        <v>13</v>
      </c>
      <c r="C16" s="2">
        <v>0</v>
      </c>
      <c r="D16" s="53">
        <v>0</v>
      </c>
      <c r="E16" s="2">
        <v>0</v>
      </c>
      <c r="F16" s="53">
        <v>0</v>
      </c>
      <c r="G16" s="2">
        <v>0</v>
      </c>
      <c r="H16" s="53">
        <v>0</v>
      </c>
      <c r="I16" s="2">
        <v>0</v>
      </c>
      <c r="J16" s="53">
        <v>0</v>
      </c>
      <c r="K16" s="2">
        <v>0</v>
      </c>
      <c r="L16" s="53">
        <v>0</v>
      </c>
      <c r="M16" s="2">
        <v>29</v>
      </c>
      <c r="N16" s="53">
        <v>60.83</v>
      </c>
      <c r="O16" s="2">
        <v>26</v>
      </c>
      <c r="P16" s="53">
        <v>59.52</v>
      </c>
      <c r="Q16" s="2">
        <v>0</v>
      </c>
      <c r="R16" s="53">
        <v>0</v>
      </c>
      <c r="S16" s="2">
        <v>0</v>
      </c>
      <c r="T16" s="53">
        <v>0</v>
      </c>
      <c r="U16" s="2">
        <v>1</v>
      </c>
      <c r="V16" s="53">
        <v>16.97</v>
      </c>
      <c r="W16" s="2">
        <v>0</v>
      </c>
      <c r="X16" s="53">
        <v>0</v>
      </c>
    </row>
    <row r="17" spans="1:24" x14ac:dyDescent="0.3">
      <c r="A17" s="2">
        <v>12</v>
      </c>
      <c r="B17" s="2" t="s">
        <v>14</v>
      </c>
      <c r="C17" s="2">
        <v>0</v>
      </c>
      <c r="D17" s="53">
        <v>0</v>
      </c>
      <c r="E17" s="2">
        <v>0</v>
      </c>
      <c r="F17" s="53">
        <v>0</v>
      </c>
      <c r="G17" s="2">
        <v>0</v>
      </c>
      <c r="H17" s="53">
        <v>0</v>
      </c>
      <c r="I17" s="2">
        <v>0</v>
      </c>
      <c r="J17" s="53">
        <v>0</v>
      </c>
      <c r="K17" s="2">
        <v>0</v>
      </c>
      <c r="L17" s="53">
        <v>0</v>
      </c>
      <c r="M17" s="2">
        <v>17</v>
      </c>
      <c r="N17" s="53">
        <v>24.6</v>
      </c>
      <c r="O17" s="2">
        <v>9</v>
      </c>
      <c r="P17" s="53">
        <v>8.75</v>
      </c>
      <c r="Q17" s="2">
        <v>0</v>
      </c>
      <c r="R17" s="53">
        <v>0</v>
      </c>
      <c r="S17" s="2">
        <v>0</v>
      </c>
      <c r="T17" s="53">
        <v>0</v>
      </c>
      <c r="U17" s="2">
        <v>3</v>
      </c>
      <c r="V17" s="53">
        <v>36.729999999999997</v>
      </c>
      <c r="W17" s="2">
        <v>0</v>
      </c>
      <c r="X17" s="53">
        <v>0</v>
      </c>
    </row>
    <row r="18" spans="1:24" x14ac:dyDescent="0.3">
      <c r="A18" s="3" t="s">
        <v>15</v>
      </c>
      <c r="B18" s="3" t="s">
        <v>16</v>
      </c>
      <c r="C18" s="3">
        <f t="shared" ref="C18:X18" si="0">SUM(C6:C17)</f>
        <v>484</v>
      </c>
      <c r="D18" s="54">
        <f t="shared" si="0"/>
        <v>587.32000000000005</v>
      </c>
      <c r="E18" s="3">
        <f t="shared" si="0"/>
        <v>247</v>
      </c>
      <c r="F18" s="54">
        <f t="shared" si="0"/>
        <v>203.06</v>
      </c>
      <c r="G18" s="3">
        <f t="shared" si="0"/>
        <v>119</v>
      </c>
      <c r="H18" s="54">
        <f t="shared" si="0"/>
        <v>143.66</v>
      </c>
      <c r="I18" s="3">
        <f t="shared" si="0"/>
        <v>71</v>
      </c>
      <c r="J18" s="54">
        <f t="shared" si="0"/>
        <v>216.32999999999998</v>
      </c>
      <c r="K18" s="3">
        <f t="shared" si="0"/>
        <v>4</v>
      </c>
      <c r="L18" s="54">
        <f t="shared" si="0"/>
        <v>7.1999999999999993</v>
      </c>
      <c r="M18" s="3">
        <f t="shared" si="0"/>
        <v>915</v>
      </c>
      <c r="N18" s="54">
        <f t="shared" si="0"/>
        <v>2437.48</v>
      </c>
      <c r="O18" s="3">
        <f t="shared" si="0"/>
        <v>569</v>
      </c>
      <c r="P18" s="54">
        <f t="shared" si="0"/>
        <v>1371.8200000000002</v>
      </c>
      <c r="Q18" s="3">
        <f t="shared" si="0"/>
        <v>392</v>
      </c>
      <c r="R18" s="54">
        <f t="shared" si="0"/>
        <v>260.48</v>
      </c>
      <c r="S18" s="3">
        <f t="shared" si="0"/>
        <v>222</v>
      </c>
      <c r="T18" s="54">
        <f t="shared" si="0"/>
        <v>68.05</v>
      </c>
      <c r="U18" s="3">
        <f t="shared" si="0"/>
        <v>141</v>
      </c>
      <c r="V18" s="54">
        <f t="shared" si="0"/>
        <v>1390.67</v>
      </c>
      <c r="W18" s="3">
        <f t="shared" si="0"/>
        <v>7</v>
      </c>
      <c r="X18" s="54">
        <f t="shared" si="0"/>
        <v>13.6</v>
      </c>
    </row>
    <row r="19" spans="1:24" x14ac:dyDescent="0.3">
      <c r="A19" s="2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5</v>
      </c>
      <c r="N19" s="53">
        <v>4.4400000000000004</v>
      </c>
      <c r="O19" s="2">
        <v>0</v>
      </c>
      <c r="P19" s="53">
        <v>0</v>
      </c>
      <c r="Q19" s="2">
        <v>0</v>
      </c>
      <c r="R19" s="53">
        <v>0</v>
      </c>
      <c r="S19" s="2">
        <v>0</v>
      </c>
      <c r="T19" s="53">
        <v>0</v>
      </c>
      <c r="U19" s="2">
        <v>0</v>
      </c>
      <c r="V19" s="53">
        <v>0</v>
      </c>
      <c r="W19" s="2">
        <v>0</v>
      </c>
      <c r="X19" s="53">
        <v>0</v>
      </c>
    </row>
    <row r="20" spans="1:24" x14ac:dyDescent="0.3">
      <c r="A20" s="2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2">
        <v>0</v>
      </c>
      <c r="P20" s="53">
        <v>0</v>
      </c>
      <c r="Q20" s="2">
        <v>0</v>
      </c>
      <c r="R20" s="53">
        <v>0</v>
      </c>
      <c r="S20" s="2">
        <v>0</v>
      </c>
      <c r="T20" s="53">
        <v>0</v>
      </c>
      <c r="U20" s="2">
        <v>0</v>
      </c>
      <c r="V20" s="53">
        <v>0</v>
      </c>
      <c r="W20" s="2">
        <v>0</v>
      </c>
      <c r="X20" s="53">
        <v>0</v>
      </c>
    </row>
    <row r="21" spans="1:24" x14ac:dyDescent="0.3">
      <c r="A21" s="2">
        <v>3</v>
      </c>
      <c r="B21" s="2" t="s">
        <v>18</v>
      </c>
      <c r="C21" s="2">
        <v>0</v>
      </c>
      <c r="D21" s="53">
        <v>0</v>
      </c>
      <c r="E21" s="2">
        <v>0</v>
      </c>
      <c r="F21" s="53">
        <v>0</v>
      </c>
      <c r="G21" s="2">
        <v>0</v>
      </c>
      <c r="H21" s="53">
        <v>0</v>
      </c>
      <c r="I21" s="2">
        <v>0</v>
      </c>
      <c r="J21" s="53">
        <v>0</v>
      </c>
      <c r="K21" s="2">
        <v>0</v>
      </c>
      <c r="L21" s="53">
        <v>0</v>
      </c>
      <c r="M21" s="2">
        <v>0</v>
      </c>
      <c r="N21" s="53">
        <v>0</v>
      </c>
      <c r="O21" s="2">
        <v>0</v>
      </c>
      <c r="P21" s="53">
        <v>0</v>
      </c>
      <c r="Q21" s="2">
        <v>1</v>
      </c>
      <c r="R21" s="53">
        <v>1.7</v>
      </c>
      <c r="S21" s="2">
        <v>0</v>
      </c>
      <c r="T21" s="53">
        <v>0</v>
      </c>
      <c r="U21" s="2">
        <v>5</v>
      </c>
      <c r="V21" s="53">
        <v>37.81</v>
      </c>
      <c r="W21" s="2">
        <v>0</v>
      </c>
      <c r="X21" s="53">
        <v>0</v>
      </c>
    </row>
    <row r="22" spans="1:24" x14ac:dyDescent="0.3">
      <c r="A22" s="2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v>3</v>
      </c>
      <c r="N22" s="53">
        <v>5.38</v>
      </c>
      <c r="O22" s="2">
        <v>0</v>
      </c>
      <c r="P22" s="53">
        <v>0</v>
      </c>
      <c r="Q22" s="2">
        <v>0</v>
      </c>
      <c r="R22" s="53">
        <v>0</v>
      </c>
      <c r="S22" s="2">
        <v>0</v>
      </c>
      <c r="T22" s="53">
        <v>0</v>
      </c>
      <c r="U22" s="2">
        <v>0</v>
      </c>
      <c r="V22" s="53">
        <v>0</v>
      </c>
      <c r="W22" s="2">
        <v>0</v>
      </c>
      <c r="X22" s="53">
        <v>0</v>
      </c>
    </row>
    <row r="23" spans="1:24" x14ac:dyDescent="0.3">
      <c r="A23" s="2">
        <v>5</v>
      </c>
      <c r="B23" s="2" t="s">
        <v>20</v>
      </c>
      <c r="C23" s="2">
        <v>0</v>
      </c>
      <c r="D23" s="53">
        <v>0</v>
      </c>
      <c r="E23" s="2">
        <v>0</v>
      </c>
      <c r="F23" s="53">
        <v>0</v>
      </c>
      <c r="G23" s="2">
        <v>0</v>
      </c>
      <c r="H23" s="53">
        <v>0</v>
      </c>
      <c r="I23" s="2">
        <v>0</v>
      </c>
      <c r="J23" s="53">
        <v>0</v>
      </c>
      <c r="K23" s="2">
        <v>0</v>
      </c>
      <c r="L23" s="53">
        <v>0</v>
      </c>
      <c r="M23" s="2">
        <v>8</v>
      </c>
      <c r="N23" s="53">
        <v>9.68</v>
      </c>
      <c r="O23" s="2">
        <v>5</v>
      </c>
      <c r="P23" s="53">
        <v>4.97</v>
      </c>
      <c r="Q23" s="2">
        <v>0</v>
      </c>
      <c r="R23" s="53">
        <v>0</v>
      </c>
      <c r="S23" s="2">
        <v>0</v>
      </c>
      <c r="T23" s="53">
        <v>0</v>
      </c>
      <c r="U23" s="2">
        <v>0</v>
      </c>
      <c r="V23" s="53">
        <v>0</v>
      </c>
      <c r="W23" s="2">
        <v>0</v>
      </c>
      <c r="X23" s="53">
        <v>0</v>
      </c>
    </row>
    <row r="24" spans="1:24" x14ac:dyDescent="0.3">
      <c r="A24" s="2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3">
        <v>0</v>
      </c>
      <c r="O24" s="2">
        <v>0</v>
      </c>
      <c r="P24" s="53">
        <v>0</v>
      </c>
      <c r="Q24" s="2">
        <v>0</v>
      </c>
      <c r="R24" s="53">
        <v>0</v>
      </c>
      <c r="S24" s="2">
        <v>0</v>
      </c>
      <c r="T24" s="53">
        <v>0</v>
      </c>
      <c r="U24" s="2">
        <v>0</v>
      </c>
      <c r="V24" s="53">
        <v>0</v>
      </c>
      <c r="W24" s="2">
        <v>0</v>
      </c>
      <c r="X24" s="53">
        <v>0</v>
      </c>
    </row>
    <row r="25" spans="1:24" x14ac:dyDescent="0.3">
      <c r="A25" s="2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v>0</v>
      </c>
      <c r="N25" s="53">
        <v>0</v>
      </c>
      <c r="O25" s="2">
        <v>0</v>
      </c>
      <c r="P25" s="53">
        <v>0</v>
      </c>
      <c r="Q25" s="2">
        <v>0</v>
      </c>
      <c r="R25" s="53">
        <v>0</v>
      </c>
      <c r="S25" s="2">
        <v>0</v>
      </c>
      <c r="T25" s="53">
        <v>0</v>
      </c>
      <c r="U25" s="2">
        <v>0</v>
      </c>
      <c r="V25" s="53">
        <v>0</v>
      </c>
      <c r="W25" s="2">
        <v>0</v>
      </c>
      <c r="X25" s="53">
        <v>0</v>
      </c>
    </row>
    <row r="26" spans="1:24" x14ac:dyDescent="0.3">
      <c r="A26" s="2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3">
        <v>0</v>
      </c>
      <c r="O26" s="2">
        <v>0</v>
      </c>
      <c r="P26" s="53">
        <v>0</v>
      </c>
      <c r="Q26" s="2">
        <v>0</v>
      </c>
      <c r="R26" s="53">
        <v>0</v>
      </c>
      <c r="S26" s="2">
        <v>0</v>
      </c>
      <c r="T26" s="53">
        <v>0</v>
      </c>
      <c r="U26" s="2">
        <v>0</v>
      </c>
      <c r="V26" s="53">
        <v>0</v>
      </c>
      <c r="W26" s="2">
        <v>0</v>
      </c>
      <c r="X26" s="53">
        <v>0</v>
      </c>
    </row>
    <row r="27" spans="1:24" x14ac:dyDescent="0.3">
      <c r="A27" s="3" t="s">
        <v>24</v>
      </c>
      <c r="B27" s="3" t="s">
        <v>16</v>
      </c>
      <c r="C27" s="3">
        <f t="shared" ref="C27:X27" si="1">SUM(C19:C26)</f>
        <v>0</v>
      </c>
      <c r="D27" s="54">
        <f t="shared" si="1"/>
        <v>0</v>
      </c>
      <c r="E27" s="3">
        <f t="shared" si="1"/>
        <v>0</v>
      </c>
      <c r="F27" s="54">
        <f t="shared" si="1"/>
        <v>0</v>
      </c>
      <c r="G27" s="3">
        <f t="shared" si="1"/>
        <v>0</v>
      </c>
      <c r="H27" s="54">
        <f t="shared" si="1"/>
        <v>0</v>
      </c>
      <c r="I27" s="3">
        <f t="shared" si="1"/>
        <v>0</v>
      </c>
      <c r="J27" s="54">
        <f t="shared" si="1"/>
        <v>0</v>
      </c>
      <c r="K27" s="3">
        <f t="shared" si="1"/>
        <v>0</v>
      </c>
      <c r="L27" s="54">
        <f t="shared" si="1"/>
        <v>0</v>
      </c>
      <c r="M27" s="3">
        <f t="shared" si="1"/>
        <v>16</v>
      </c>
      <c r="N27" s="54">
        <f t="shared" si="1"/>
        <v>19.5</v>
      </c>
      <c r="O27" s="3">
        <f t="shared" si="1"/>
        <v>5</v>
      </c>
      <c r="P27" s="54">
        <f t="shared" si="1"/>
        <v>4.97</v>
      </c>
      <c r="Q27" s="3">
        <f t="shared" si="1"/>
        <v>1</v>
      </c>
      <c r="R27" s="54">
        <f t="shared" si="1"/>
        <v>1.7</v>
      </c>
      <c r="S27" s="3">
        <f t="shared" si="1"/>
        <v>0</v>
      </c>
      <c r="T27" s="54">
        <f t="shared" si="1"/>
        <v>0</v>
      </c>
      <c r="U27" s="3">
        <f t="shared" si="1"/>
        <v>5</v>
      </c>
      <c r="V27" s="54">
        <f t="shared" si="1"/>
        <v>37.81</v>
      </c>
      <c r="W27" s="3">
        <f t="shared" si="1"/>
        <v>0</v>
      </c>
      <c r="X27" s="54">
        <f t="shared" si="1"/>
        <v>0</v>
      </c>
    </row>
    <row r="28" spans="1:24" x14ac:dyDescent="0.3">
      <c r="A28" s="2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53">
        <v>0</v>
      </c>
      <c r="O28" s="2">
        <v>0</v>
      </c>
      <c r="P28" s="53">
        <v>0</v>
      </c>
      <c r="Q28" s="2">
        <v>279</v>
      </c>
      <c r="R28" s="53">
        <v>185.53</v>
      </c>
      <c r="S28" s="2">
        <v>13</v>
      </c>
      <c r="T28" s="53">
        <v>7.36</v>
      </c>
      <c r="U28" s="2">
        <v>0</v>
      </c>
      <c r="V28" s="53">
        <v>0</v>
      </c>
      <c r="W28" s="2">
        <v>0</v>
      </c>
      <c r="X28" s="53">
        <v>0</v>
      </c>
    </row>
    <row r="29" spans="1:24" x14ac:dyDescent="0.3">
      <c r="A29" s="3" t="s">
        <v>26</v>
      </c>
      <c r="B29" s="3" t="s">
        <v>16</v>
      </c>
      <c r="C29" s="3">
        <f>C28</f>
        <v>0</v>
      </c>
      <c r="D29" s="54">
        <f t="shared" ref="D29:X29" si="2">D28</f>
        <v>0</v>
      </c>
      <c r="E29" s="3">
        <f t="shared" si="2"/>
        <v>0</v>
      </c>
      <c r="F29" s="54">
        <f t="shared" si="2"/>
        <v>0</v>
      </c>
      <c r="G29" s="3">
        <f t="shared" si="2"/>
        <v>0</v>
      </c>
      <c r="H29" s="54">
        <f t="shared" si="2"/>
        <v>0</v>
      </c>
      <c r="I29" s="3">
        <f t="shared" si="2"/>
        <v>0</v>
      </c>
      <c r="J29" s="54">
        <f t="shared" si="2"/>
        <v>0</v>
      </c>
      <c r="K29" s="3">
        <f t="shared" si="2"/>
        <v>0</v>
      </c>
      <c r="L29" s="54">
        <f t="shared" si="2"/>
        <v>0</v>
      </c>
      <c r="M29" s="3">
        <f t="shared" si="2"/>
        <v>0</v>
      </c>
      <c r="N29" s="54">
        <f t="shared" si="2"/>
        <v>0</v>
      </c>
      <c r="O29" s="3">
        <f t="shared" si="2"/>
        <v>0</v>
      </c>
      <c r="P29" s="54">
        <f t="shared" si="2"/>
        <v>0</v>
      </c>
      <c r="Q29" s="3">
        <f t="shared" si="2"/>
        <v>279</v>
      </c>
      <c r="R29" s="54">
        <f t="shared" si="2"/>
        <v>185.53</v>
      </c>
      <c r="S29" s="3">
        <f t="shared" si="2"/>
        <v>13</v>
      </c>
      <c r="T29" s="54">
        <f t="shared" si="2"/>
        <v>7.36</v>
      </c>
      <c r="U29" s="3">
        <f t="shared" si="2"/>
        <v>0</v>
      </c>
      <c r="V29" s="54">
        <f t="shared" si="2"/>
        <v>0</v>
      </c>
      <c r="W29" s="3">
        <f t="shared" si="2"/>
        <v>0</v>
      </c>
      <c r="X29" s="54">
        <f t="shared" si="2"/>
        <v>0</v>
      </c>
    </row>
    <row r="30" spans="1:24" x14ac:dyDescent="0.3">
      <c r="A30" s="2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3">
        <v>0</v>
      </c>
      <c r="O30" s="2">
        <v>0</v>
      </c>
      <c r="P30" s="53">
        <v>0</v>
      </c>
      <c r="Q30" s="2">
        <v>146</v>
      </c>
      <c r="R30" s="53">
        <v>168.79</v>
      </c>
      <c r="S30" s="2">
        <v>0</v>
      </c>
      <c r="T30" s="53">
        <v>0</v>
      </c>
      <c r="U30" s="2">
        <v>0</v>
      </c>
      <c r="V30" s="53">
        <v>0</v>
      </c>
      <c r="W30" s="2">
        <v>0</v>
      </c>
      <c r="X30" s="53">
        <v>0</v>
      </c>
    </row>
    <row r="31" spans="1:24" x14ac:dyDescent="0.3">
      <c r="A31" s="3" t="s">
        <v>28</v>
      </c>
      <c r="B31" s="3" t="s">
        <v>16</v>
      </c>
      <c r="C31" s="3">
        <f>C18+C27+C29+C30</f>
        <v>484</v>
      </c>
      <c r="D31" s="54">
        <f t="shared" ref="D31:X31" si="3">D18+D27+D29+D30</f>
        <v>587.32000000000005</v>
      </c>
      <c r="E31" s="3">
        <f t="shared" si="3"/>
        <v>247</v>
      </c>
      <c r="F31" s="54">
        <f t="shared" si="3"/>
        <v>203.06</v>
      </c>
      <c r="G31" s="3">
        <f t="shared" si="3"/>
        <v>119</v>
      </c>
      <c r="H31" s="54">
        <f t="shared" si="3"/>
        <v>143.66</v>
      </c>
      <c r="I31" s="3">
        <f t="shared" si="3"/>
        <v>71</v>
      </c>
      <c r="J31" s="54">
        <f t="shared" si="3"/>
        <v>216.32999999999998</v>
      </c>
      <c r="K31" s="3">
        <f t="shared" si="3"/>
        <v>4</v>
      </c>
      <c r="L31" s="54">
        <f t="shared" si="3"/>
        <v>7.1999999999999993</v>
      </c>
      <c r="M31" s="3">
        <f t="shared" si="3"/>
        <v>931</v>
      </c>
      <c r="N31" s="54">
        <f t="shared" si="3"/>
        <v>2456.98</v>
      </c>
      <c r="O31" s="3">
        <f t="shared" si="3"/>
        <v>574</v>
      </c>
      <c r="P31" s="54">
        <f t="shared" si="3"/>
        <v>1376.7900000000002</v>
      </c>
      <c r="Q31" s="3">
        <f t="shared" si="3"/>
        <v>818</v>
      </c>
      <c r="R31" s="54">
        <f t="shared" si="3"/>
        <v>616.5</v>
      </c>
      <c r="S31" s="3">
        <f t="shared" si="3"/>
        <v>235</v>
      </c>
      <c r="T31" s="54">
        <f t="shared" si="3"/>
        <v>75.41</v>
      </c>
      <c r="U31" s="3">
        <f t="shared" si="3"/>
        <v>146</v>
      </c>
      <c r="V31" s="54">
        <f t="shared" si="3"/>
        <v>1428.48</v>
      </c>
      <c r="W31" s="3">
        <f t="shared" si="3"/>
        <v>7</v>
      </c>
      <c r="X31" s="54">
        <f t="shared" si="3"/>
        <v>13.6</v>
      </c>
    </row>
  </sheetData>
  <mergeCells count="16">
    <mergeCell ref="A1:X1"/>
    <mergeCell ref="A2:X2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4:A5"/>
    <mergeCell ref="B4:B5"/>
    <mergeCell ref="A3:X3"/>
  </mergeCells>
  <printOptions gridLines="1"/>
  <pageMargins left="0.38" right="0.25" top="0.75" bottom="0.75" header="0.3" footer="0.3"/>
  <pageSetup paperSize="9" scale="9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00B050"/>
  </sheetPr>
  <dimension ref="A1:X29"/>
  <sheetViews>
    <sheetView workbookViewId="0">
      <selection sqref="A1:X1"/>
    </sheetView>
  </sheetViews>
  <sheetFormatPr defaultRowHeight="14.4" x14ac:dyDescent="0.3"/>
  <cols>
    <col min="1" max="1" width="6.33203125" customWidth="1"/>
    <col min="2" max="2" width="20.44140625" customWidth="1"/>
    <col min="3" max="3" width="4.44140625" bestFit="1" customWidth="1"/>
    <col min="4" max="4" width="6.5546875" style="46" bestFit="1" customWidth="1"/>
    <col min="5" max="5" width="4.44140625" bestFit="1" customWidth="1"/>
    <col min="6" max="6" width="6.5546875" style="46" bestFit="1" customWidth="1"/>
    <col min="7" max="7" width="4.44140625" bestFit="1" customWidth="1"/>
    <col min="8" max="8" width="6.5546875" style="46" bestFit="1" customWidth="1"/>
    <col min="9" max="9" width="4.44140625" bestFit="1" customWidth="1"/>
    <col min="10" max="10" width="6.5546875" style="46" bestFit="1" customWidth="1"/>
    <col min="11" max="11" width="4.44140625" bestFit="1" customWidth="1"/>
    <col min="12" max="12" width="5.109375" style="46" bestFit="1" customWidth="1"/>
    <col min="13" max="13" width="4.44140625" bestFit="1" customWidth="1"/>
    <col min="14" max="14" width="7.5546875" style="46" bestFit="1" customWidth="1"/>
    <col min="15" max="15" width="4.44140625" bestFit="1" customWidth="1"/>
    <col min="16" max="16" width="9.5546875" style="46" bestFit="1" customWidth="1"/>
    <col min="17" max="17" width="4.44140625" bestFit="1" customWidth="1"/>
    <col min="18" max="18" width="6.5546875" style="46" bestFit="1" customWidth="1"/>
    <col min="19" max="19" width="4.44140625" bestFit="1" customWidth="1"/>
    <col min="20" max="20" width="5.5546875" style="46" bestFit="1" customWidth="1"/>
    <col min="21" max="21" width="4.44140625" bestFit="1" customWidth="1"/>
    <col min="22" max="22" width="7.5546875" style="46" bestFit="1" customWidth="1"/>
    <col min="23" max="23" width="4.44140625" bestFit="1" customWidth="1"/>
    <col min="24" max="24" width="5.5546875" style="46" bestFit="1" customWidth="1"/>
  </cols>
  <sheetData>
    <row r="1" spans="1:24" ht="21" x14ac:dyDescent="0.4">
      <c r="A1" s="583">
        <v>68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5"/>
    </row>
    <row r="2" spans="1:24" ht="21" x14ac:dyDescent="0.4">
      <c r="A2" s="711" t="s">
        <v>838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1"/>
    </row>
    <row r="3" spans="1:24" ht="21" x14ac:dyDescent="0.4">
      <c r="A3" s="749" t="s">
        <v>83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1"/>
    </row>
    <row r="4" spans="1:24" x14ac:dyDescent="0.3">
      <c r="A4" s="619" t="s">
        <v>0</v>
      </c>
      <c r="B4" s="619" t="s">
        <v>84</v>
      </c>
      <c r="C4" s="629" t="s">
        <v>473</v>
      </c>
      <c r="D4" s="630"/>
      <c r="E4" s="629" t="s">
        <v>474</v>
      </c>
      <c r="F4" s="630"/>
      <c r="G4" s="629" t="s">
        <v>475</v>
      </c>
      <c r="H4" s="630"/>
      <c r="I4" s="629" t="s">
        <v>476</v>
      </c>
      <c r="J4" s="630"/>
      <c r="K4" s="629" t="s">
        <v>477</v>
      </c>
      <c r="L4" s="630"/>
      <c r="M4" s="629" t="s">
        <v>478</v>
      </c>
      <c r="N4" s="630"/>
      <c r="O4" s="629" t="s">
        <v>479</v>
      </c>
      <c r="P4" s="630"/>
      <c r="Q4" s="629" t="s">
        <v>480</v>
      </c>
      <c r="R4" s="630"/>
      <c r="S4" s="629" t="s">
        <v>481</v>
      </c>
      <c r="T4" s="630"/>
      <c r="U4" s="629" t="s">
        <v>482</v>
      </c>
      <c r="V4" s="630"/>
      <c r="W4" s="629" t="s">
        <v>483</v>
      </c>
      <c r="X4" s="655"/>
    </row>
    <row r="5" spans="1:24" x14ac:dyDescent="0.3">
      <c r="A5" s="620"/>
      <c r="B5" s="620"/>
      <c r="C5" s="226" t="s">
        <v>484</v>
      </c>
      <c r="D5" s="227" t="s">
        <v>485</v>
      </c>
      <c r="E5" s="226" t="s">
        <v>484</v>
      </c>
      <c r="F5" s="227" t="s">
        <v>485</v>
      </c>
      <c r="G5" s="226" t="s">
        <v>484</v>
      </c>
      <c r="H5" s="227" t="s">
        <v>485</v>
      </c>
      <c r="I5" s="226" t="s">
        <v>484</v>
      </c>
      <c r="J5" s="227" t="s">
        <v>485</v>
      </c>
      <c r="K5" s="226" t="s">
        <v>484</v>
      </c>
      <c r="L5" s="227" t="s">
        <v>485</v>
      </c>
      <c r="M5" s="226" t="s">
        <v>484</v>
      </c>
      <c r="N5" s="227" t="s">
        <v>485</v>
      </c>
      <c r="O5" s="226" t="s">
        <v>484</v>
      </c>
      <c r="P5" s="227" t="s">
        <v>485</v>
      </c>
      <c r="Q5" s="226" t="s">
        <v>484</v>
      </c>
      <c r="R5" s="227" t="s">
        <v>485</v>
      </c>
      <c r="S5" s="226" t="s">
        <v>484</v>
      </c>
      <c r="T5" s="227" t="s">
        <v>485</v>
      </c>
      <c r="U5" s="226" t="s">
        <v>484</v>
      </c>
      <c r="V5" s="227" t="s">
        <v>485</v>
      </c>
      <c r="W5" s="226" t="s">
        <v>484</v>
      </c>
      <c r="X5" s="228" t="s">
        <v>485</v>
      </c>
    </row>
    <row r="6" spans="1:24" x14ac:dyDescent="0.3">
      <c r="A6" s="5">
        <v>1</v>
      </c>
      <c r="B6" s="5" t="s">
        <v>96</v>
      </c>
      <c r="C6" s="5">
        <v>1</v>
      </c>
      <c r="D6" s="44">
        <v>1.71</v>
      </c>
      <c r="E6" s="5">
        <v>1</v>
      </c>
      <c r="F6" s="44">
        <v>0.67</v>
      </c>
      <c r="G6" s="5">
        <v>0</v>
      </c>
      <c r="H6" s="44">
        <v>0</v>
      </c>
      <c r="I6" s="5">
        <v>0</v>
      </c>
      <c r="J6" s="44">
        <v>0</v>
      </c>
      <c r="K6" s="5">
        <v>0</v>
      </c>
      <c r="L6" s="44">
        <v>0</v>
      </c>
      <c r="M6" s="5">
        <v>4</v>
      </c>
      <c r="N6" s="44">
        <v>8.32</v>
      </c>
      <c r="O6" s="5">
        <v>1</v>
      </c>
      <c r="P6" s="44">
        <v>0.59</v>
      </c>
      <c r="Q6" s="5">
        <v>0</v>
      </c>
      <c r="R6" s="44">
        <v>0</v>
      </c>
      <c r="S6" s="5">
        <v>0</v>
      </c>
      <c r="T6" s="44">
        <v>0</v>
      </c>
      <c r="U6" s="5">
        <v>0</v>
      </c>
      <c r="V6" s="44">
        <v>0</v>
      </c>
      <c r="W6" s="5">
        <v>0</v>
      </c>
      <c r="X6" s="44">
        <v>0</v>
      </c>
    </row>
    <row r="7" spans="1:24" x14ac:dyDescent="0.3">
      <c r="A7" s="5">
        <v>2</v>
      </c>
      <c r="B7" s="5" t="s">
        <v>97</v>
      </c>
      <c r="C7" s="5">
        <v>0</v>
      </c>
      <c r="D7" s="44">
        <v>0</v>
      </c>
      <c r="E7" s="5">
        <v>0</v>
      </c>
      <c r="F7" s="44">
        <v>0</v>
      </c>
      <c r="G7" s="5">
        <v>0</v>
      </c>
      <c r="H7" s="44">
        <v>0</v>
      </c>
      <c r="I7" s="5">
        <v>0</v>
      </c>
      <c r="J7" s="44">
        <v>0</v>
      </c>
      <c r="K7" s="5">
        <v>0</v>
      </c>
      <c r="L7" s="44">
        <v>0</v>
      </c>
      <c r="M7" s="5">
        <v>20</v>
      </c>
      <c r="N7" s="44">
        <v>38.65</v>
      </c>
      <c r="O7" s="5">
        <v>12</v>
      </c>
      <c r="P7" s="44">
        <v>17.84</v>
      </c>
      <c r="Q7" s="5">
        <v>50</v>
      </c>
      <c r="R7" s="44">
        <v>10.67</v>
      </c>
      <c r="S7" s="5">
        <v>37</v>
      </c>
      <c r="T7" s="44">
        <v>3.71</v>
      </c>
      <c r="U7" s="5">
        <v>3</v>
      </c>
      <c r="V7" s="44">
        <v>10.56</v>
      </c>
      <c r="W7" s="5">
        <v>6</v>
      </c>
      <c r="X7" s="44">
        <v>4.51</v>
      </c>
    </row>
    <row r="8" spans="1:24" x14ac:dyDescent="0.3">
      <c r="A8" s="5">
        <v>3</v>
      </c>
      <c r="B8" s="5" t="s">
        <v>98</v>
      </c>
      <c r="C8" s="5">
        <v>0</v>
      </c>
      <c r="D8" s="44">
        <v>0</v>
      </c>
      <c r="E8" s="5">
        <v>0</v>
      </c>
      <c r="F8" s="44">
        <v>0</v>
      </c>
      <c r="G8" s="5">
        <v>0</v>
      </c>
      <c r="H8" s="44">
        <v>0</v>
      </c>
      <c r="I8" s="5">
        <v>0</v>
      </c>
      <c r="J8" s="44">
        <v>0</v>
      </c>
      <c r="K8" s="5">
        <v>0</v>
      </c>
      <c r="L8" s="44">
        <v>0</v>
      </c>
      <c r="M8" s="5">
        <v>1</v>
      </c>
      <c r="N8" s="44">
        <v>3.18</v>
      </c>
      <c r="O8" s="5">
        <v>0</v>
      </c>
      <c r="P8" s="44">
        <v>0</v>
      </c>
      <c r="Q8" s="5">
        <v>0</v>
      </c>
      <c r="R8" s="44">
        <v>0</v>
      </c>
      <c r="S8" s="5">
        <v>0</v>
      </c>
      <c r="T8" s="44">
        <v>0</v>
      </c>
      <c r="U8" s="5">
        <v>1</v>
      </c>
      <c r="V8" s="44">
        <v>13.37</v>
      </c>
      <c r="W8" s="5">
        <v>0</v>
      </c>
      <c r="X8" s="44">
        <v>0</v>
      </c>
    </row>
    <row r="9" spans="1:24" x14ac:dyDescent="0.3">
      <c r="A9" s="5">
        <v>4</v>
      </c>
      <c r="B9" s="5" t="s">
        <v>99</v>
      </c>
      <c r="C9" s="5">
        <v>1</v>
      </c>
      <c r="D9" s="44">
        <v>0.1</v>
      </c>
      <c r="E9" s="5">
        <v>0</v>
      </c>
      <c r="F9" s="44">
        <v>0</v>
      </c>
      <c r="G9" s="5">
        <v>0</v>
      </c>
      <c r="H9" s="44">
        <v>0</v>
      </c>
      <c r="I9" s="5">
        <v>6</v>
      </c>
      <c r="J9" s="44">
        <v>11.57</v>
      </c>
      <c r="K9" s="5">
        <v>1</v>
      </c>
      <c r="L9" s="44">
        <v>0.55000000000000004</v>
      </c>
      <c r="M9" s="5">
        <v>13</v>
      </c>
      <c r="N9" s="44">
        <v>56.54</v>
      </c>
      <c r="O9" s="5">
        <v>9</v>
      </c>
      <c r="P9" s="44">
        <v>25.44</v>
      </c>
      <c r="Q9" s="5">
        <v>11</v>
      </c>
      <c r="R9" s="44">
        <v>19.309999999999999</v>
      </c>
      <c r="S9" s="5">
        <v>1</v>
      </c>
      <c r="T9" s="44">
        <v>0.06</v>
      </c>
      <c r="U9" s="5">
        <v>3</v>
      </c>
      <c r="V9" s="44">
        <v>73.23</v>
      </c>
      <c r="W9" s="5">
        <v>0</v>
      </c>
      <c r="X9" s="44">
        <v>0</v>
      </c>
    </row>
    <row r="10" spans="1:24" x14ac:dyDescent="0.3">
      <c r="A10" s="5">
        <v>5</v>
      </c>
      <c r="B10" s="5" t="s">
        <v>100</v>
      </c>
      <c r="C10" s="5">
        <v>54</v>
      </c>
      <c r="D10" s="44">
        <v>29.25</v>
      </c>
      <c r="E10" s="5">
        <v>24</v>
      </c>
      <c r="F10" s="44">
        <v>6.55</v>
      </c>
      <c r="G10" s="5">
        <v>18</v>
      </c>
      <c r="H10" s="44">
        <v>3.25</v>
      </c>
      <c r="I10" s="5">
        <v>0</v>
      </c>
      <c r="J10" s="44">
        <v>0</v>
      </c>
      <c r="K10" s="5">
        <v>0</v>
      </c>
      <c r="L10" s="44">
        <v>0</v>
      </c>
      <c r="M10" s="5">
        <v>38</v>
      </c>
      <c r="N10" s="44">
        <v>69.260000000000005</v>
      </c>
      <c r="O10" s="5">
        <v>29</v>
      </c>
      <c r="P10" s="44">
        <v>50.33</v>
      </c>
      <c r="Q10" s="5">
        <v>22</v>
      </c>
      <c r="R10" s="44">
        <v>7.83</v>
      </c>
      <c r="S10" s="5">
        <v>6</v>
      </c>
      <c r="T10" s="44">
        <v>1.52</v>
      </c>
      <c r="U10" s="5">
        <v>2</v>
      </c>
      <c r="V10" s="44">
        <v>95.75</v>
      </c>
      <c r="W10" s="5">
        <v>0</v>
      </c>
      <c r="X10" s="44">
        <v>0</v>
      </c>
    </row>
    <row r="11" spans="1:24" x14ac:dyDescent="0.3">
      <c r="A11" s="5">
        <v>6</v>
      </c>
      <c r="B11" s="5" t="s">
        <v>101</v>
      </c>
      <c r="C11" s="5">
        <v>0</v>
      </c>
      <c r="D11" s="44">
        <v>0</v>
      </c>
      <c r="E11" s="5">
        <v>0</v>
      </c>
      <c r="F11" s="44">
        <v>0</v>
      </c>
      <c r="G11" s="5">
        <v>0</v>
      </c>
      <c r="H11" s="44">
        <v>0</v>
      </c>
      <c r="I11" s="5">
        <v>0</v>
      </c>
      <c r="J11" s="44">
        <v>0</v>
      </c>
      <c r="K11" s="5">
        <v>0</v>
      </c>
      <c r="L11" s="44">
        <v>0</v>
      </c>
      <c r="M11" s="5">
        <v>3</v>
      </c>
      <c r="N11" s="44">
        <v>11.27</v>
      </c>
      <c r="O11" s="5">
        <v>2</v>
      </c>
      <c r="P11" s="44">
        <v>5.14</v>
      </c>
      <c r="Q11" s="5">
        <v>0</v>
      </c>
      <c r="R11" s="44">
        <v>0</v>
      </c>
      <c r="S11" s="5">
        <v>0</v>
      </c>
      <c r="T11" s="44">
        <v>0</v>
      </c>
      <c r="U11" s="5">
        <v>0</v>
      </c>
      <c r="V11" s="44">
        <v>0</v>
      </c>
      <c r="W11" s="5">
        <v>0</v>
      </c>
      <c r="X11" s="44">
        <v>0</v>
      </c>
    </row>
    <row r="12" spans="1:24" x14ac:dyDescent="0.3">
      <c r="A12" s="5">
        <v>7</v>
      </c>
      <c r="B12" s="5" t="s">
        <v>102</v>
      </c>
      <c r="C12" s="5">
        <v>93</v>
      </c>
      <c r="D12" s="44">
        <v>86.37</v>
      </c>
      <c r="E12" s="5">
        <v>65</v>
      </c>
      <c r="F12" s="44">
        <v>0.46</v>
      </c>
      <c r="G12" s="5">
        <v>0</v>
      </c>
      <c r="H12" s="44">
        <v>0</v>
      </c>
      <c r="I12" s="5">
        <v>0</v>
      </c>
      <c r="J12" s="44">
        <v>0</v>
      </c>
      <c r="K12" s="5">
        <v>0</v>
      </c>
      <c r="L12" s="44">
        <v>0</v>
      </c>
      <c r="M12" s="5">
        <v>72</v>
      </c>
      <c r="N12" s="44">
        <v>209.38</v>
      </c>
      <c r="O12" s="5">
        <v>58</v>
      </c>
      <c r="P12" s="44">
        <v>155.28</v>
      </c>
      <c r="Q12" s="5">
        <v>93</v>
      </c>
      <c r="R12" s="44">
        <v>86.37</v>
      </c>
      <c r="S12" s="5">
        <v>0</v>
      </c>
      <c r="T12" s="44">
        <v>0</v>
      </c>
      <c r="U12" s="5">
        <v>0</v>
      </c>
      <c r="V12" s="44">
        <v>0</v>
      </c>
      <c r="W12" s="5">
        <v>0</v>
      </c>
      <c r="X12" s="44">
        <v>0</v>
      </c>
    </row>
    <row r="13" spans="1:24" x14ac:dyDescent="0.3">
      <c r="A13" s="5">
        <v>8</v>
      </c>
      <c r="B13" s="5" t="s">
        <v>103</v>
      </c>
      <c r="C13" s="5">
        <v>1</v>
      </c>
      <c r="D13" s="44">
        <v>6.86</v>
      </c>
      <c r="E13" s="5">
        <v>1</v>
      </c>
      <c r="F13" s="44">
        <v>0.71</v>
      </c>
      <c r="G13" s="5">
        <v>0</v>
      </c>
      <c r="H13" s="44">
        <v>0</v>
      </c>
      <c r="I13" s="5">
        <v>0</v>
      </c>
      <c r="J13" s="44">
        <v>0</v>
      </c>
      <c r="K13" s="5">
        <v>0</v>
      </c>
      <c r="L13" s="44">
        <v>0</v>
      </c>
      <c r="M13" s="5">
        <v>52</v>
      </c>
      <c r="N13" s="44">
        <v>137.47</v>
      </c>
      <c r="O13" s="5">
        <v>40</v>
      </c>
      <c r="P13" s="44">
        <v>105.04</v>
      </c>
      <c r="Q13" s="5">
        <v>4</v>
      </c>
      <c r="R13" s="44">
        <v>4.67</v>
      </c>
      <c r="S13" s="5">
        <v>1</v>
      </c>
      <c r="T13" s="44">
        <v>0.2</v>
      </c>
      <c r="U13" s="5">
        <v>0</v>
      </c>
      <c r="V13" s="44">
        <v>0</v>
      </c>
      <c r="W13" s="5">
        <v>0</v>
      </c>
      <c r="X13" s="44">
        <v>0</v>
      </c>
    </row>
    <row r="14" spans="1:24" x14ac:dyDescent="0.3">
      <c r="A14" s="5">
        <v>9</v>
      </c>
      <c r="B14" s="5" t="s">
        <v>104</v>
      </c>
      <c r="C14" s="5">
        <v>1</v>
      </c>
      <c r="D14" s="44">
        <v>0.79</v>
      </c>
      <c r="E14" s="5">
        <v>0</v>
      </c>
      <c r="F14" s="44">
        <v>0</v>
      </c>
      <c r="G14" s="5">
        <v>0</v>
      </c>
      <c r="H14" s="44">
        <v>0</v>
      </c>
      <c r="I14" s="5">
        <v>0</v>
      </c>
      <c r="J14" s="44">
        <v>0</v>
      </c>
      <c r="K14" s="5">
        <v>0</v>
      </c>
      <c r="L14" s="44">
        <v>0</v>
      </c>
      <c r="M14" s="5">
        <v>11</v>
      </c>
      <c r="N14" s="44">
        <v>24.65</v>
      </c>
      <c r="O14" s="5">
        <v>0</v>
      </c>
      <c r="P14" s="44">
        <v>0</v>
      </c>
      <c r="Q14" s="5">
        <v>20</v>
      </c>
      <c r="R14" s="44">
        <v>14.13</v>
      </c>
      <c r="S14" s="5">
        <v>3</v>
      </c>
      <c r="T14" s="44">
        <v>1.27</v>
      </c>
      <c r="U14" s="5">
        <v>2</v>
      </c>
      <c r="V14" s="44">
        <v>14.6</v>
      </c>
      <c r="W14" s="5">
        <v>0</v>
      </c>
      <c r="X14" s="44">
        <v>0</v>
      </c>
    </row>
    <row r="15" spans="1:24" x14ac:dyDescent="0.3">
      <c r="A15" s="5">
        <v>10</v>
      </c>
      <c r="B15" s="5" t="s">
        <v>105</v>
      </c>
      <c r="C15" s="5">
        <v>0</v>
      </c>
      <c r="D15" s="44">
        <v>0</v>
      </c>
      <c r="E15" s="5">
        <v>0</v>
      </c>
      <c r="F15" s="44">
        <v>0</v>
      </c>
      <c r="G15" s="5">
        <v>0</v>
      </c>
      <c r="H15" s="44">
        <v>0</v>
      </c>
      <c r="I15" s="5">
        <v>0</v>
      </c>
      <c r="J15" s="44">
        <v>0</v>
      </c>
      <c r="K15" s="5">
        <v>0</v>
      </c>
      <c r="L15" s="44">
        <v>0</v>
      </c>
      <c r="M15" s="462">
        <v>2</v>
      </c>
      <c r="N15" s="464">
        <v>13.49</v>
      </c>
      <c r="O15" s="462">
        <v>1</v>
      </c>
      <c r="P15" s="464">
        <v>9.49</v>
      </c>
      <c r="Q15" s="462">
        <v>35</v>
      </c>
      <c r="R15" s="464">
        <v>10.47</v>
      </c>
      <c r="S15" s="462">
        <v>35</v>
      </c>
      <c r="T15" s="464">
        <v>10.47</v>
      </c>
      <c r="U15" s="462">
        <v>1</v>
      </c>
      <c r="V15" s="464">
        <v>18.66</v>
      </c>
      <c r="W15" s="5">
        <v>0</v>
      </c>
      <c r="X15" s="44">
        <v>0</v>
      </c>
    </row>
    <row r="16" spans="1:24" ht="16.5" customHeight="1" x14ac:dyDescent="0.3">
      <c r="A16" s="5">
        <v>11</v>
      </c>
      <c r="B16" s="5" t="s">
        <v>106</v>
      </c>
      <c r="C16" s="5">
        <v>3</v>
      </c>
      <c r="D16" s="44">
        <v>3</v>
      </c>
      <c r="E16" s="5">
        <v>0</v>
      </c>
      <c r="F16" s="44">
        <v>0</v>
      </c>
      <c r="G16" s="5">
        <v>0</v>
      </c>
      <c r="H16" s="44">
        <v>0</v>
      </c>
      <c r="I16" s="5">
        <v>3</v>
      </c>
      <c r="J16" s="44">
        <v>3</v>
      </c>
      <c r="K16" s="5">
        <v>0</v>
      </c>
      <c r="L16" s="44">
        <v>0</v>
      </c>
      <c r="M16" s="462">
        <v>4</v>
      </c>
      <c r="N16" s="464">
        <v>11.29</v>
      </c>
      <c r="O16" s="462">
        <v>2</v>
      </c>
      <c r="P16" s="464">
        <v>2.73</v>
      </c>
      <c r="Q16" s="462">
        <v>41</v>
      </c>
      <c r="R16" s="464">
        <v>25.35</v>
      </c>
      <c r="S16" s="462">
        <v>1</v>
      </c>
      <c r="T16" s="464">
        <v>0.02</v>
      </c>
      <c r="U16" s="462">
        <v>0</v>
      </c>
      <c r="V16" s="464">
        <v>0</v>
      </c>
      <c r="W16" s="5">
        <v>0</v>
      </c>
      <c r="X16" s="44">
        <v>0</v>
      </c>
    </row>
    <row r="17" spans="1:24" x14ac:dyDescent="0.3">
      <c r="A17" s="5">
        <v>12</v>
      </c>
      <c r="B17" s="5" t="s">
        <v>107</v>
      </c>
      <c r="C17" s="5">
        <v>0</v>
      </c>
      <c r="D17" s="44">
        <v>0</v>
      </c>
      <c r="E17" s="5">
        <v>0</v>
      </c>
      <c r="F17" s="44">
        <v>0</v>
      </c>
      <c r="G17" s="5">
        <v>0</v>
      </c>
      <c r="H17" s="44">
        <v>0</v>
      </c>
      <c r="I17" s="5">
        <v>0</v>
      </c>
      <c r="J17" s="44">
        <v>0</v>
      </c>
      <c r="K17" s="5">
        <v>0</v>
      </c>
      <c r="L17" s="44">
        <v>0</v>
      </c>
      <c r="M17" s="462">
        <v>119</v>
      </c>
      <c r="N17" s="462">
        <v>293</v>
      </c>
      <c r="O17" s="462">
        <v>71</v>
      </c>
      <c r="P17" s="462">
        <v>148.99</v>
      </c>
      <c r="Q17" s="462">
        <v>45</v>
      </c>
      <c r="R17" s="464">
        <v>57.11</v>
      </c>
      <c r="S17" s="462">
        <v>1</v>
      </c>
      <c r="T17" s="464">
        <v>0.71</v>
      </c>
      <c r="U17" s="462">
        <v>4</v>
      </c>
      <c r="V17" s="464">
        <v>85.32</v>
      </c>
      <c r="W17" s="5">
        <v>0</v>
      </c>
      <c r="X17" s="44">
        <v>0</v>
      </c>
    </row>
    <row r="18" spans="1:24" x14ac:dyDescent="0.3">
      <c r="A18" s="5">
        <v>13</v>
      </c>
      <c r="B18" s="5" t="s">
        <v>108</v>
      </c>
      <c r="C18" s="5">
        <v>2</v>
      </c>
      <c r="D18" s="44">
        <v>2</v>
      </c>
      <c r="E18" s="5">
        <v>0</v>
      </c>
      <c r="F18" s="44">
        <v>0</v>
      </c>
      <c r="G18" s="5">
        <v>0</v>
      </c>
      <c r="H18" s="44">
        <v>0</v>
      </c>
      <c r="I18" s="5">
        <v>3</v>
      </c>
      <c r="J18" s="44">
        <v>2.56</v>
      </c>
      <c r="K18" s="5">
        <v>1</v>
      </c>
      <c r="L18" s="44">
        <v>0.56000000000000005</v>
      </c>
      <c r="M18" s="462">
        <v>32</v>
      </c>
      <c r="N18" s="464">
        <v>61.53</v>
      </c>
      <c r="O18" s="462">
        <v>7</v>
      </c>
      <c r="P18" s="464">
        <v>16.989999999999998</v>
      </c>
      <c r="Q18" s="462">
        <v>44</v>
      </c>
      <c r="R18" s="464">
        <v>25.15</v>
      </c>
      <c r="S18" s="462">
        <v>2</v>
      </c>
      <c r="T18" s="464">
        <v>0.04</v>
      </c>
      <c r="U18" s="462">
        <v>2</v>
      </c>
      <c r="V18" s="464">
        <v>44.05</v>
      </c>
      <c r="W18" s="5">
        <v>0</v>
      </c>
      <c r="X18" s="44">
        <v>0</v>
      </c>
    </row>
    <row r="19" spans="1:24" x14ac:dyDescent="0.3">
      <c r="A19" s="5">
        <v>14</v>
      </c>
      <c r="B19" s="5" t="s">
        <v>109</v>
      </c>
      <c r="C19" s="5">
        <v>0</v>
      </c>
      <c r="D19" s="44">
        <v>0</v>
      </c>
      <c r="E19" s="5">
        <v>0</v>
      </c>
      <c r="F19" s="44">
        <v>0</v>
      </c>
      <c r="G19" s="5">
        <v>0</v>
      </c>
      <c r="H19" s="44">
        <v>0</v>
      </c>
      <c r="I19" s="5">
        <v>0</v>
      </c>
      <c r="J19" s="44">
        <v>0</v>
      </c>
      <c r="K19" s="5">
        <v>0</v>
      </c>
      <c r="L19" s="44">
        <v>0</v>
      </c>
      <c r="M19" s="462">
        <v>0</v>
      </c>
      <c r="N19" s="464">
        <v>0</v>
      </c>
      <c r="O19" s="462">
        <v>0</v>
      </c>
      <c r="P19" s="464">
        <v>0</v>
      </c>
      <c r="Q19" s="462">
        <v>0</v>
      </c>
      <c r="R19" s="464">
        <v>0</v>
      </c>
      <c r="S19" s="462">
        <v>0</v>
      </c>
      <c r="T19" s="464">
        <v>0</v>
      </c>
      <c r="U19" s="462">
        <v>0</v>
      </c>
      <c r="V19" s="464">
        <v>0</v>
      </c>
      <c r="W19" s="5">
        <v>0</v>
      </c>
      <c r="X19" s="44">
        <v>0</v>
      </c>
    </row>
    <row r="20" spans="1:24" x14ac:dyDescent="0.3">
      <c r="A20" s="5">
        <v>15</v>
      </c>
      <c r="B20" s="5" t="s">
        <v>110</v>
      </c>
      <c r="C20" s="5">
        <v>247</v>
      </c>
      <c r="D20" s="44">
        <v>330.29</v>
      </c>
      <c r="E20" s="5">
        <v>122</v>
      </c>
      <c r="F20" s="44">
        <v>142.71</v>
      </c>
      <c r="G20" s="5">
        <v>83</v>
      </c>
      <c r="H20" s="44">
        <v>113.55</v>
      </c>
      <c r="I20" s="5">
        <v>54</v>
      </c>
      <c r="J20" s="44">
        <v>190.75</v>
      </c>
      <c r="K20" s="5">
        <v>2</v>
      </c>
      <c r="L20" s="44">
        <v>6.09</v>
      </c>
      <c r="M20" s="462">
        <v>224</v>
      </c>
      <c r="N20" s="464">
        <v>582.62</v>
      </c>
      <c r="O20" s="462">
        <v>130</v>
      </c>
      <c r="P20" s="464">
        <v>304.43</v>
      </c>
      <c r="Q20" s="462">
        <v>159</v>
      </c>
      <c r="R20" s="464">
        <v>212.26</v>
      </c>
      <c r="S20" s="462">
        <v>57</v>
      </c>
      <c r="T20" s="464">
        <v>40.409999999999997</v>
      </c>
      <c r="U20" s="462">
        <v>86</v>
      </c>
      <c r="V20" s="464">
        <v>408.91</v>
      </c>
      <c r="W20" s="5">
        <v>1</v>
      </c>
      <c r="X20" s="44">
        <v>9.09</v>
      </c>
    </row>
    <row r="21" spans="1:24" x14ac:dyDescent="0.3">
      <c r="A21" s="5">
        <v>16</v>
      </c>
      <c r="B21" s="5" t="s">
        <v>111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  <c r="I21" s="5">
        <v>0</v>
      </c>
      <c r="J21" s="44">
        <v>0</v>
      </c>
      <c r="K21" s="5">
        <v>0</v>
      </c>
      <c r="L21" s="44">
        <v>0</v>
      </c>
      <c r="M21" s="462">
        <v>0</v>
      </c>
      <c r="N21" s="464">
        <v>0</v>
      </c>
      <c r="O21" s="462">
        <v>0</v>
      </c>
      <c r="P21" s="464">
        <v>0</v>
      </c>
      <c r="Q21" s="462">
        <v>18</v>
      </c>
      <c r="R21" s="464">
        <v>9.56</v>
      </c>
      <c r="S21" s="462">
        <v>0</v>
      </c>
      <c r="T21" s="464">
        <v>0</v>
      </c>
      <c r="U21" s="462">
        <v>0</v>
      </c>
      <c r="V21" s="464">
        <v>0</v>
      </c>
      <c r="W21" s="5">
        <v>0</v>
      </c>
      <c r="X21" s="44">
        <v>0</v>
      </c>
    </row>
    <row r="22" spans="1:24" x14ac:dyDescent="0.3">
      <c r="A22" s="5">
        <v>17</v>
      </c>
      <c r="B22" s="5" t="s">
        <v>112</v>
      </c>
      <c r="C22" s="5">
        <v>0</v>
      </c>
      <c r="D22" s="44">
        <v>0</v>
      </c>
      <c r="E22" s="5">
        <v>0</v>
      </c>
      <c r="F22" s="44">
        <v>0</v>
      </c>
      <c r="G22" s="5">
        <v>0</v>
      </c>
      <c r="H22" s="44">
        <v>0</v>
      </c>
      <c r="I22" s="5">
        <v>0</v>
      </c>
      <c r="J22" s="44">
        <v>0</v>
      </c>
      <c r="K22" s="5">
        <v>0</v>
      </c>
      <c r="L22" s="44">
        <v>0</v>
      </c>
      <c r="M22" s="462">
        <v>19</v>
      </c>
      <c r="N22" s="464">
        <v>48.86</v>
      </c>
      <c r="O22" s="462">
        <v>10</v>
      </c>
      <c r="P22" s="464">
        <v>17.600000000000001</v>
      </c>
      <c r="Q22" s="462">
        <v>2</v>
      </c>
      <c r="R22" s="464">
        <v>1.69</v>
      </c>
      <c r="S22" s="462">
        <v>0</v>
      </c>
      <c r="T22" s="464">
        <v>0</v>
      </c>
      <c r="U22" s="462">
        <v>0</v>
      </c>
      <c r="V22" s="464">
        <v>0</v>
      </c>
      <c r="W22" s="5">
        <v>0</v>
      </c>
      <c r="X22" s="44">
        <v>0</v>
      </c>
    </row>
    <row r="23" spans="1:24" x14ac:dyDescent="0.3">
      <c r="A23" s="5">
        <v>18</v>
      </c>
      <c r="B23" s="5" t="s">
        <v>113</v>
      </c>
      <c r="C23" s="5">
        <v>0</v>
      </c>
      <c r="D23" s="44">
        <v>0</v>
      </c>
      <c r="E23" s="5">
        <v>0</v>
      </c>
      <c r="F23" s="44">
        <v>0</v>
      </c>
      <c r="G23" s="5">
        <v>0</v>
      </c>
      <c r="H23" s="44">
        <v>0</v>
      </c>
      <c r="I23" s="5">
        <v>0</v>
      </c>
      <c r="J23" s="44">
        <v>0</v>
      </c>
      <c r="K23" s="5">
        <v>0</v>
      </c>
      <c r="L23" s="44">
        <v>0</v>
      </c>
      <c r="M23" s="462">
        <v>22</v>
      </c>
      <c r="N23" s="464">
        <v>70</v>
      </c>
      <c r="O23" s="462">
        <v>3</v>
      </c>
      <c r="P23" s="464">
        <v>3.21</v>
      </c>
      <c r="Q23" s="462">
        <v>2</v>
      </c>
      <c r="R23" s="464">
        <v>4.54</v>
      </c>
      <c r="S23" s="462">
        <v>0</v>
      </c>
      <c r="T23" s="464">
        <v>0</v>
      </c>
      <c r="U23" s="462">
        <v>19</v>
      </c>
      <c r="V23" s="464">
        <v>220.74</v>
      </c>
      <c r="W23" s="5">
        <v>0</v>
      </c>
      <c r="X23" s="44">
        <v>0</v>
      </c>
    </row>
    <row r="24" spans="1:24" x14ac:dyDescent="0.3">
      <c r="A24" s="5">
        <v>19</v>
      </c>
      <c r="B24" s="5" t="s">
        <v>114</v>
      </c>
      <c r="C24" s="5">
        <v>1</v>
      </c>
      <c r="D24" s="44">
        <v>1.01</v>
      </c>
      <c r="E24" s="5">
        <v>1</v>
      </c>
      <c r="F24" s="44">
        <v>0.01</v>
      </c>
      <c r="G24" s="5">
        <v>0</v>
      </c>
      <c r="H24" s="44">
        <v>0</v>
      </c>
      <c r="I24" s="5">
        <v>0</v>
      </c>
      <c r="J24" s="44">
        <v>0</v>
      </c>
      <c r="K24" s="5">
        <v>0</v>
      </c>
      <c r="L24" s="44">
        <v>0</v>
      </c>
      <c r="M24" s="462">
        <v>9</v>
      </c>
      <c r="N24" s="464">
        <v>11.05</v>
      </c>
      <c r="O24" s="462">
        <v>3</v>
      </c>
      <c r="P24" s="464">
        <v>5.54</v>
      </c>
      <c r="Q24" s="462">
        <v>16</v>
      </c>
      <c r="R24" s="464">
        <v>4.43</v>
      </c>
      <c r="S24" s="462">
        <v>12</v>
      </c>
      <c r="T24" s="464">
        <v>1.37</v>
      </c>
      <c r="U24" s="462">
        <v>3</v>
      </c>
      <c r="V24" s="464">
        <v>59.56</v>
      </c>
      <c r="W24" s="5">
        <v>0</v>
      </c>
      <c r="X24" s="44">
        <v>0</v>
      </c>
    </row>
    <row r="25" spans="1:24" x14ac:dyDescent="0.3">
      <c r="A25" s="5">
        <v>20</v>
      </c>
      <c r="B25" s="5" t="s">
        <v>115</v>
      </c>
      <c r="C25" s="5">
        <v>0</v>
      </c>
      <c r="D25" s="44">
        <v>0</v>
      </c>
      <c r="E25" s="5">
        <v>0</v>
      </c>
      <c r="F25" s="44">
        <v>0</v>
      </c>
      <c r="G25" s="5">
        <v>0</v>
      </c>
      <c r="H25" s="44">
        <v>0</v>
      </c>
      <c r="I25" s="5">
        <v>0</v>
      </c>
      <c r="J25" s="44">
        <v>0</v>
      </c>
      <c r="K25" s="5">
        <v>0</v>
      </c>
      <c r="L25" s="44">
        <v>0</v>
      </c>
      <c r="M25" s="5">
        <v>21</v>
      </c>
      <c r="N25" s="44">
        <v>50.4</v>
      </c>
      <c r="O25" s="5">
        <v>10</v>
      </c>
      <c r="P25" s="44">
        <v>17.14</v>
      </c>
      <c r="Q25" s="5">
        <v>75</v>
      </c>
      <c r="R25" s="44">
        <v>27.76</v>
      </c>
      <c r="S25" s="5">
        <v>7</v>
      </c>
      <c r="T25" s="44">
        <v>0.99</v>
      </c>
      <c r="U25" s="5">
        <v>0</v>
      </c>
      <c r="V25" s="44">
        <v>0</v>
      </c>
      <c r="W25" s="5">
        <v>0</v>
      </c>
      <c r="X25" s="44">
        <v>0</v>
      </c>
    </row>
    <row r="26" spans="1:24" x14ac:dyDescent="0.3">
      <c r="A26" s="5">
        <v>21</v>
      </c>
      <c r="B26" s="5" t="s">
        <v>116</v>
      </c>
      <c r="C26" s="5">
        <v>2</v>
      </c>
      <c r="D26" s="44">
        <v>20.72</v>
      </c>
      <c r="E26" s="5">
        <v>2</v>
      </c>
      <c r="F26" s="44">
        <v>0.7</v>
      </c>
      <c r="G26" s="5">
        <v>1</v>
      </c>
      <c r="H26" s="44">
        <v>0.61</v>
      </c>
      <c r="I26" s="5">
        <v>2</v>
      </c>
      <c r="J26" s="44">
        <v>1.77</v>
      </c>
      <c r="K26" s="5">
        <v>0</v>
      </c>
      <c r="L26" s="44">
        <v>0</v>
      </c>
      <c r="M26" s="5">
        <v>97</v>
      </c>
      <c r="N26" s="44">
        <v>296.8</v>
      </c>
      <c r="O26" s="5">
        <v>80</v>
      </c>
      <c r="P26" s="44">
        <v>243.59</v>
      </c>
      <c r="Q26" s="5">
        <v>58</v>
      </c>
      <c r="R26" s="44">
        <v>24.75</v>
      </c>
      <c r="S26" s="5">
        <v>6</v>
      </c>
      <c r="T26" s="44">
        <v>1.68</v>
      </c>
      <c r="U26" s="5">
        <v>1</v>
      </c>
      <c r="V26" s="44">
        <v>10.83</v>
      </c>
      <c r="W26" s="5">
        <v>0</v>
      </c>
      <c r="X26" s="44">
        <v>0</v>
      </c>
    </row>
    <row r="27" spans="1:24" x14ac:dyDescent="0.3">
      <c r="A27" s="5">
        <v>22</v>
      </c>
      <c r="B27" s="5" t="s">
        <v>117</v>
      </c>
      <c r="C27" s="5">
        <v>0</v>
      </c>
      <c r="D27" s="44">
        <v>0</v>
      </c>
      <c r="E27" s="5">
        <v>0</v>
      </c>
      <c r="F27" s="44">
        <v>0</v>
      </c>
      <c r="G27" s="5">
        <v>0</v>
      </c>
      <c r="H27" s="44">
        <v>0</v>
      </c>
      <c r="I27" s="5">
        <v>3</v>
      </c>
      <c r="J27" s="44">
        <v>6.68</v>
      </c>
      <c r="K27" s="5">
        <v>0</v>
      </c>
      <c r="L27" s="44">
        <v>0</v>
      </c>
      <c r="M27" s="5">
        <v>54</v>
      </c>
      <c r="N27" s="44">
        <v>106.43</v>
      </c>
      <c r="O27" s="5">
        <v>27</v>
      </c>
      <c r="P27" s="44">
        <v>37.33</v>
      </c>
      <c r="Q27" s="5">
        <v>41</v>
      </c>
      <c r="R27" s="44">
        <v>20.149999999999999</v>
      </c>
      <c r="S27" s="5">
        <v>36</v>
      </c>
      <c r="T27" s="44">
        <v>8.4</v>
      </c>
      <c r="U27" s="5">
        <v>17</v>
      </c>
      <c r="V27" s="44">
        <v>311.3</v>
      </c>
      <c r="W27" s="5">
        <v>0</v>
      </c>
      <c r="X27" s="44">
        <v>0</v>
      </c>
    </row>
    <row r="28" spans="1:24" x14ac:dyDescent="0.3">
      <c r="A28" s="5">
        <v>23</v>
      </c>
      <c r="B28" s="5" t="s">
        <v>118</v>
      </c>
      <c r="C28" s="5">
        <v>78</v>
      </c>
      <c r="D28" s="44">
        <v>105.22</v>
      </c>
      <c r="E28" s="5">
        <v>31</v>
      </c>
      <c r="F28" s="5">
        <v>51.25</v>
      </c>
      <c r="G28" s="5">
        <v>17</v>
      </c>
      <c r="H28" s="5">
        <v>26.25</v>
      </c>
      <c r="I28" s="5">
        <v>0</v>
      </c>
      <c r="J28" s="44">
        <v>0</v>
      </c>
      <c r="K28" s="5">
        <v>0</v>
      </c>
      <c r="L28" s="44">
        <v>0</v>
      </c>
      <c r="M28" s="5">
        <v>114</v>
      </c>
      <c r="N28" s="5">
        <v>352.79</v>
      </c>
      <c r="O28" s="5">
        <v>79</v>
      </c>
      <c r="P28" s="5">
        <v>210.09</v>
      </c>
      <c r="Q28" s="5">
        <v>82</v>
      </c>
      <c r="R28" s="5">
        <v>50.3</v>
      </c>
      <c r="S28" s="5">
        <v>30</v>
      </c>
      <c r="T28" s="5">
        <v>4.5600000000000005</v>
      </c>
      <c r="U28" s="5">
        <v>2</v>
      </c>
      <c r="V28" s="44">
        <v>61.6</v>
      </c>
      <c r="W28" s="5">
        <v>0</v>
      </c>
      <c r="X28" s="44">
        <v>0</v>
      </c>
    </row>
    <row r="29" spans="1:24" x14ac:dyDescent="0.3">
      <c r="A29" s="6" t="s">
        <v>28</v>
      </c>
      <c r="B29" s="6" t="s">
        <v>16</v>
      </c>
      <c r="C29" s="6">
        <f>SUM(C6:C28)</f>
        <v>484</v>
      </c>
      <c r="D29" s="45">
        <f t="shared" ref="D29:X29" si="0">SUM(D6:D28)</f>
        <v>587.32000000000005</v>
      </c>
      <c r="E29" s="6">
        <f t="shared" si="0"/>
        <v>247</v>
      </c>
      <c r="F29" s="45">
        <f t="shared" si="0"/>
        <v>203.06</v>
      </c>
      <c r="G29" s="6">
        <f t="shared" si="0"/>
        <v>119</v>
      </c>
      <c r="H29" s="45">
        <f t="shared" si="0"/>
        <v>143.66</v>
      </c>
      <c r="I29" s="6">
        <f t="shared" si="0"/>
        <v>71</v>
      </c>
      <c r="J29" s="45">
        <f t="shared" si="0"/>
        <v>216.33</v>
      </c>
      <c r="K29" s="6">
        <f t="shared" si="0"/>
        <v>4</v>
      </c>
      <c r="L29" s="45">
        <f t="shared" si="0"/>
        <v>7.2</v>
      </c>
      <c r="M29" s="6">
        <f t="shared" si="0"/>
        <v>931</v>
      </c>
      <c r="N29" s="45">
        <f t="shared" si="0"/>
        <v>2456.98</v>
      </c>
      <c r="O29" s="6">
        <f t="shared" si="0"/>
        <v>574</v>
      </c>
      <c r="P29" s="45">
        <f t="shared" si="0"/>
        <v>1376.79</v>
      </c>
      <c r="Q29" s="6">
        <f t="shared" si="0"/>
        <v>818</v>
      </c>
      <c r="R29" s="45">
        <f t="shared" si="0"/>
        <v>616.49999999999989</v>
      </c>
      <c r="S29" s="6">
        <f t="shared" si="0"/>
        <v>235</v>
      </c>
      <c r="T29" s="45">
        <f t="shared" si="0"/>
        <v>75.41</v>
      </c>
      <c r="U29" s="6">
        <f t="shared" si="0"/>
        <v>146</v>
      </c>
      <c r="V29" s="45">
        <f t="shared" si="0"/>
        <v>1428.4799999999998</v>
      </c>
      <c r="W29" s="6">
        <f t="shared" si="0"/>
        <v>7</v>
      </c>
      <c r="X29" s="45">
        <f t="shared" si="0"/>
        <v>13.6</v>
      </c>
    </row>
  </sheetData>
  <mergeCells count="16">
    <mergeCell ref="A1:X1"/>
    <mergeCell ref="S4:T4"/>
    <mergeCell ref="U4:V4"/>
    <mergeCell ref="W4:X4"/>
    <mergeCell ref="A2:X2"/>
    <mergeCell ref="A3:X3"/>
    <mergeCell ref="C4:D4"/>
    <mergeCell ref="E4:F4"/>
    <mergeCell ref="G4:H4"/>
    <mergeCell ref="I4:J4"/>
    <mergeCell ref="K4:L4"/>
    <mergeCell ref="M4:N4"/>
    <mergeCell ref="O4:P4"/>
    <mergeCell ref="Q4:R4"/>
    <mergeCell ref="A4:A5"/>
    <mergeCell ref="B4:B5"/>
  </mergeCells>
  <printOptions gridLines="1"/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33"/>
  <sheetViews>
    <sheetView zoomScale="95" zoomScaleNormal="95" workbookViewId="0">
      <selection sqref="A1:H1"/>
    </sheetView>
  </sheetViews>
  <sheetFormatPr defaultRowHeight="14.4" x14ac:dyDescent="0.3"/>
  <cols>
    <col min="1" max="1" width="4.6640625" customWidth="1"/>
    <col min="2" max="2" width="27.44140625" customWidth="1"/>
    <col min="3" max="3" width="12.6640625" customWidth="1"/>
    <col min="4" max="4" width="11.5546875" customWidth="1"/>
    <col min="5" max="5" width="12.6640625" customWidth="1"/>
    <col min="6" max="6" width="11.44140625" customWidth="1"/>
    <col min="7" max="7" width="10.6640625" customWidth="1"/>
    <col min="8" max="8" width="12.5546875" customWidth="1"/>
  </cols>
  <sheetData>
    <row r="1" spans="1:8" ht="45" customHeight="1" x14ac:dyDescent="0.3">
      <c r="A1" s="559">
        <v>6</v>
      </c>
      <c r="B1" s="560"/>
      <c r="C1" s="560"/>
      <c r="D1" s="560"/>
      <c r="E1" s="560"/>
      <c r="F1" s="560"/>
      <c r="G1" s="560"/>
      <c r="H1" s="561"/>
    </row>
    <row r="2" spans="1:8" ht="25.8" x14ac:dyDescent="0.3">
      <c r="A2" s="562" t="s">
        <v>759</v>
      </c>
      <c r="B2" s="563"/>
      <c r="C2" s="563"/>
      <c r="D2" s="563"/>
      <c r="E2" s="563"/>
      <c r="F2" s="563"/>
      <c r="G2" s="563"/>
      <c r="H2" s="564"/>
    </row>
    <row r="3" spans="1:8" ht="25.8" x14ac:dyDescent="0.3">
      <c r="A3" s="556" t="s">
        <v>247</v>
      </c>
      <c r="B3" s="557"/>
      <c r="C3" s="557"/>
      <c r="D3" s="557"/>
      <c r="E3" s="557"/>
      <c r="F3" s="557"/>
      <c r="G3" s="557"/>
      <c r="H3" s="558"/>
    </row>
    <row r="4" spans="1:8" ht="28.8" x14ac:dyDescent="0.3">
      <c r="A4" s="164" t="s">
        <v>0</v>
      </c>
      <c r="B4" s="165" t="s">
        <v>248</v>
      </c>
      <c r="C4" s="164" t="s">
        <v>249</v>
      </c>
      <c r="D4" s="164" t="s">
        <v>250</v>
      </c>
      <c r="E4" s="165" t="s">
        <v>251</v>
      </c>
      <c r="F4" s="164" t="s">
        <v>252</v>
      </c>
      <c r="G4" s="164" t="s">
        <v>253</v>
      </c>
      <c r="H4" s="165" t="s">
        <v>254</v>
      </c>
    </row>
    <row r="5" spans="1:8" x14ac:dyDescent="0.3">
      <c r="A5" s="166">
        <v>1</v>
      </c>
      <c r="B5" s="167" t="s">
        <v>255</v>
      </c>
      <c r="C5" s="168">
        <v>119</v>
      </c>
      <c r="D5" s="168">
        <v>24</v>
      </c>
      <c r="E5" s="168">
        <v>30</v>
      </c>
      <c r="F5" s="168">
        <v>37</v>
      </c>
      <c r="G5" s="168">
        <v>0</v>
      </c>
      <c r="H5" s="169">
        <f>C5+D5+E5+F5+G5</f>
        <v>210</v>
      </c>
    </row>
    <row r="6" spans="1:8" x14ac:dyDescent="0.3">
      <c r="A6" s="166">
        <v>2</v>
      </c>
      <c r="B6" s="167" t="s">
        <v>256</v>
      </c>
      <c r="C6" s="170">
        <v>1658060.28</v>
      </c>
      <c r="D6" s="170">
        <v>215848.18</v>
      </c>
      <c r="E6" s="170">
        <v>89226.48</v>
      </c>
      <c r="F6" s="170">
        <v>45509.89</v>
      </c>
      <c r="G6" s="170">
        <v>0</v>
      </c>
      <c r="H6" s="171">
        <f>C6+D6+E6+F6+G6</f>
        <v>2008644.8299999998</v>
      </c>
    </row>
    <row r="7" spans="1:8" x14ac:dyDescent="0.3">
      <c r="A7" s="172">
        <v>3</v>
      </c>
      <c r="B7" s="173" t="s">
        <v>257</v>
      </c>
      <c r="C7" s="174">
        <v>450126.89</v>
      </c>
      <c r="D7" s="174">
        <v>50863.91</v>
      </c>
      <c r="E7" s="174">
        <v>19982.04</v>
      </c>
      <c r="F7" s="174">
        <v>33281.57</v>
      </c>
      <c r="G7" s="174">
        <f>G11+G13</f>
        <v>102744.16</v>
      </c>
      <c r="H7" s="175">
        <f>C7+D7+E7+F7+G7</f>
        <v>656998.57000000007</v>
      </c>
    </row>
    <row r="8" spans="1:8" x14ac:dyDescent="0.3">
      <c r="A8" s="166">
        <v>4</v>
      </c>
      <c r="B8" s="492" t="s">
        <v>904</v>
      </c>
      <c r="C8" s="176">
        <f>C7/C6*100</f>
        <v>27.147800078776392</v>
      </c>
      <c r="D8" s="176">
        <f t="shared" ref="D8:H8" si="0">D7/D6*100</f>
        <v>23.564669389382857</v>
      </c>
      <c r="E8" s="176">
        <f t="shared" si="0"/>
        <v>22.394742009322798</v>
      </c>
      <c r="F8" s="176">
        <f t="shared" si="0"/>
        <v>73.130411873111541</v>
      </c>
      <c r="G8" s="176">
        <v>0</v>
      </c>
      <c r="H8" s="176">
        <f t="shared" si="0"/>
        <v>32.708548578993934</v>
      </c>
    </row>
    <row r="9" spans="1:8" x14ac:dyDescent="0.3">
      <c r="A9" s="166">
        <v>5</v>
      </c>
      <c r="B9" s="167" t="s">
        <v>258</v>
      </c>
      <c r="C9" s="176">
        <v>121086.37</v>
      </c>
      <c r="D9" s="176">
        <v>11000.2</v>
      </c>
      <c r="E9" s="176">
        <v>14052.47</v>
      </c>
      <c r="F9" s="176">
        <v>14880.84</v>
      </c>
      <c r="G9" s="176">
        <f>G7</f>
        <v>102744.16</v>
      </c>
      <c r="H9" s="171">
        <f>C9+D9+E9+F9+G9</f>
        <v>263764.04000000004</v>
      </c>
    </row>
    <row r="10" spans="1:8" x14ac:dyDescent="0.3">
      <c r="A10" s="166"/>
      <c r="B10" s="167" t="s">
        <v>259</v>
      </c>
      <c r="C10" s="176">
        <f t="shared" ref="C10:H10" si="1">C9/C7*100</f>
        <v>26.900496879890913</v>
      </c>
      <c r="D10" s="176">
        <f t="shared" si="1"/>
        <v>21.626729050126112</v>
      </c>
      <c r="E10" s="176">
        <f t="shared" si="1"/>
        <v>70.325502301066351</v>
      </c>
      <c r="F10" s="176">
        <f t="shared" si="1"/>
        <v>44.711953192112034</v>
      </c>
      <c r="G10" s="176">
        <f t="shared" si="1"/>
        <v>100</v>
      </c>
      <c r="H10" s="176">
        <f t="shared" si="1"/>
        <v>40.146821019716981</v>
      </c>
    </row>
    <row r="11" spans="1:8" x14ac:dyDescent="0.3">
      <c r="A11" s="166">
        <v>6</v>
      </c>
      <c r="B11" s="167" t="s">
        <v>260</v>
      </c>
      <c r="C11" s="176">
        <v>13186.65</v>
      </c>
      <c r="D11" s="176">
        <v>897.27</v>
      </c>
      <c r="E11" s="176">
        <v>2856.99</v>
      </c>
      <c r="F11" s="176">
        <v>9371.18</v>
      </c>
      <c r="G11" s="176">
        <v>95899.73</v>
      </c>
      <c r="H11" s="171">
        <f>C11+D11+E11+F11+G11</f>
        <v>122211.81999999999</v>
      </c>
    </row>
    <row r="12" spans="1:8" x14ac:dyDescent="0.3">
      <c r="A12" s="166"/>
      <c r="B12" s="167" t="s">
        <v>261</v>
      </c>
      <c r="C12" s="176">
        <f t="shared" ref="C12:H12" si="2">C11/C7*100</f>
        <v>2.929540601317997</v>
      </c>
      <c r="D12" s="176">
        <f t="shared" si="2"/>
        <v>1.7640602147966995</v>
      </c>
      <c r="E12" s="176">
        <f t="shared" si="2"/>
        <v>14.297789414894574</v>
      </c>
      <c r="F12" s="176">
        <f t="shared" si="2"/>
        <v>28.157265417466785</v>
      </c>
      <c r="G12" s="176">
        <f t="shared" si="2"/>
        <v>93.338375631276747</v>
      </c>
      <c r="H12" s="176">
        <f t="shared" si="2"/>
        <v>18.601535160114576</v>
      </c>
    </row>
    <row r="13" spans="1:8" x14ac:dyDescent="0.3">
      <c r="A13" s="166">
        <v>7</v>
      </c>
      <c r="B13" s="167" t="s">
        <v>262</v>
      </c>
      <c r="C13" s="176">
        <v>81104.06</v>
      </c>
      <c r="D13" s="176">
        <v>9881.61</v>
      </c>
      <c r="E13" s="176">
        <v>8291.93</v>
      </c>
      <c r="F13" s="176">
        <v>165.49</v>
      </c>
      <c r="G13" s="176">
        <v>6844.43</v>
      </c>
      <c r="H13" s="171">
        <f>C13+D13+E13+F13+G13</f>
        <v>106287.52000000002</v>
      </c>
    </row>
    <row r="14" spans="1:8" x14ac:dyDescent="0.3">
      <c r="A14" s="166"/>
      <c r="B14" s="167" t="s">
        <v>261</v>
      </c>
      <c r="C14" s="176">
        <f t="shared" ref="C14:H14" si="3">C13/C7*100</f>
        <v>18.018043756506081</v>
      </c>
      <c r="D14" s="176">
        <f t="shared" si="3"/>
        <v>19.427546958147733</v>
      </c>
      <c r="E14" s="176">
        <f t="shared" si="3"/>
        <v>41.496914228977623</v>
      </c>
      <c r="F14" s="176">
        <f t="shared" si="3"/>
        <v>0.49724216736169602</v>
      </c>
      <c r="G14" s="176">
        <f t="shared" si="3"/>
        <v>6.6616243687232446</v>
      </c>
      <c r="H14" s="176">
        <f t="shared" si="3"/>
        <v>16.177739930240641</v>
      </c>
    </row>
    <row r="15" spans="1:8" x14ac:dyDescent="0.3">
      <c r="A15" s="177">
        <v>8</v>
      </c>
      <c r="B15" s="178" t="s">
        <v>263</v>
      </c>
      <c r="C15" s="179">
        <v>26795.66</v>
      </c>
      <c r="D15" s="179">
        <v>221.32</v>
      </c>
      <c r="E15" s="368" t="s">
        <v>760</v>
      </c>
      <c r="F15" s="179">
        <v>5344.17</v>
      </c>
      <c r="G15" s="179">
        <v>0</v>
      </c>
      <c r="H15" s="180">
        <v>35264.699999999997</v>
      </c>
    </row>
    <row r="16" spans="1:8" x14ac:dyDescent="0.3">
      <c r="A16" s="166"/>
      <c r="B16" s="167" t="s">
        <v>261</v>
      </c>
      <c r="C16" s="170">
        <f>C15/C7*100</f>
        <v>5.9529125220668337</v>
      </c>
      <c r="D16" s="170">
        <f>D15/D7*100</f>
        <v>0.4351218771816795</v>
      </c>
      <c r="E16" s="170">
        <v>20.66</v>
      </c>
      <c r="F16" s="170">
        <f>F15/F7*100</f>
        <v>16.057445607283551</v>
      </c>
      <c r="G16" s="170">
        <f>G15/G7*100</f>
        <v>0</v>
      </c>
      <c r="H16" s="170">
        <f>H15/H7*100</f>
        <v>5.3675459293617633</v>
      </c>
    </row>
    <row r="17" spans="1:8" x14ac:dyDescent="0.3">
      <c r="A17" s="274"/>
      <c r="B17" s="275"/>
      <c r="C17" s="275"/>
      <c r="D17" s="275"/>
      <c r="E17" s="275"/>
      <c r="F17" s="275"/>
      <c r="G17" s="275"/>
      <c r="H17" s="276"/>
    </row>
    <row r="18" spans="1:8" ht="123.75" customHeight="1" x14ac:dyDescent="0.5">
      <c r="A18" s="565" t="s">
        <v>264</v>
      </c>
      <c r="B18" s="566"/>
      <c r="C18" s="566"/>
      <c r="D18" s="566"/>
      <c r="E18" s="566"/>
      <c r="F18" s="566"/>
      <c r="G18" s="566"/>
      <c r="H18" s="567"/>
    </row>
    <row r="19" spans="1:8" ht="25.8" x14ac:dyDescent="0.3">
      <c r="A19" s="562" t="s">
        <v>664</v>
      </c>
      <c r="B19" s="563"/>
      <c r="C19" s="563"/>
      <c r="D19" s="563"/>
      <c r="E19" s="563"/>
      <c r="F19" s="563"/>
      <c r="G19" s="563"/>
      <c r="H19" s="564"/>
    </row>
    <row r="20" spans="1:8" ht="25.8" x14ac:dyDescent="0.3">
      <c r="A20" s="556" t="s">
        <v>247</v>
      </c>
      <c r="B20" s="557"/>
      <c r="C20" s="557"/>
      <c r="D20" s="557"/>
      <c r="E20" s="557"/>
      <c r="F20" s="557"/>
      <c r="G20" s="557"/>
      <c r="H20" s="558"/>
    </row>
    <row r="21" spans="1:8" ht="28.8" x14ac:dyDescent="0.3">
      <c r="A21" s="164" t="s">
        <v>0</v>
      </c>
      <c r="B21" s="165" t="s">
        <v>248</v>
      </c>
      <c r="C21" s="164" t="s">
        <v>249</v>
      </c>
      <c r="D21" s="164" t="s">
        <v>250</v>
      </c>
      <c r="E21" s="165" t="s">
        <v>251</v>
      </c>
      <c r="F21" s="164" t="s">
        <v>252</v>
      </c>
      <c r="G21" s="164" t="s">
        <v>253</v>
      </c>
      <c r="H21" s="165" t="s">
        <v>254</v>
      </c>
    </row>
    <row r="22" spans="1:8" x14ac:dyDescent="0.3">
      <c r="A22" s="166">
        <v>1</v>
      </c>
      <c r="B22" s="167" t="s">
        <v>255</v>
      </c>
      <c r="C22" s="168">
        <v>119</v>
      </c>
      <c r="D22" s="168">
        <v>24</v>
      </c>
      <c r="E22" s="168">
        <v>30</v>
      </c>
      <c r="F22" s="168">
        <v>37</v>
      </c>
      <c r="G22" s="168">
        <v>0</v>
      </c>
      <c r="H22" s="169">
        <f>C22+D22+E22+F22+G22</f>
        <v>210</v>
      </c>
    </row>
    <row r="23" spans="1:8" x14ac:dyDescent="0.3">
      <c r="A23" s="166">
        <v>2</v>
      </c>
      <c r="B23" s="167" t="s">
        <v>256</v>
      </c>
      <c r="C23" s="170">
        <v>1500723.35</v>
      </c>
      <c r="D23" s="170">
        <v>192230.66</v>
      </c>
      <c r="E23" s="170">
        <v>82070.429999999993</v>
      </c>
      <c r="F23" s="170">
        <v>37915.85</v>
      </c>
      <c r="G23" s="170">
        <v>0</v>
      </c>
      <c r="H23" s="171">
        <f>C23+D23+E23+F23+G23</f>
        <v>1812940.29</v>
      </c>
    </row>
    <row r="24" spans="1:8" x14ac:dyDescent="0.3">
      <c r="A24" s="172">
        <v>3</v>
      </c>
      <c r="B24" s="173" t="s">
        <v>257</v>
      </c>
      <c r="C24" s="174">
        <v>429549.42</v>
      </c>
      <c r="D24" s="174">
        <v>42666.57</v>
      </c>
      <c r="E24" s="174">
        <v>20026.82</v>
      </c>
      <c r="F24" s="174">
        <v>34185.71</v>
      </c>
      <c r="G24" s="174">
        <v>98126.2</v>
      </c>
      <c r="H24" s="175">
        <f>C24+D24+E24+F24+G24</f>
        <v>624554.72</v>
      </c>
    </row>
    <row r="25" spans="1:8" x14ac:dyDescent="0.3">
      <c r="A25" s="166">
        <v>4</v>
      </c>
      <c r="B25" s="492" t="s">
        <v>903</v>
      </c>
      <c r="C25" s="176">
        <f>C24/C23*100</f>
        <v>28.622825119633138</v>
      </c>
      <c r="D25" s="176">
        <f>D24/D23*100</f>
        <v>22.195507209932067</v>
      </c>
      <c r="E25" s="176">
        <f>E24/E23*100</f>
        <v>24.401992288818278</v>
      </c>
      <c r="F25" s="176">
        <f>F24/F23*100</f>
        <v>90.162056237694784</v>
      </c>
      <c r="G25" s="176">
        <v>0</v>
      </c>
      <c r="H25" s="176">
        <f>H24/H23*100</f>
        <v>34.449822944803103</v>
      </c>
    </row>
    <row r="26" spans="1:8" x14ac:dyDescent="0.3">
      <c r="A26" s="166">
        <v>5</v>
      </c>
      <c r="B26" s="167" t="s">
        <v>258</v>
      </c>
      <c r="C26" s="176">
        <v>113024.38</v>
      </c>
      <c r="D26" s="176">
        <v>10946.56</v>
      </c>
      <c r="E26" s="176">
        <v>14282.86</v>
      </c>
      <c r="F26" s="176">
        <v>15286.36</v>
      </c>
      <c r="G26" s="176">
        <f>G24</f>
        <v>98126.2</v>
      </c>
      <c r="H26" s="171">
        <f>C26+D26+E26+F26+G26</f>
        <v>251666.36</v>
      </c>
    </row>
    <row r="27" spans="1:8" x14ac:dyDescent="0.3">
      <c r="A27" s="166"/>
      <c r="B27" s="167" t="s">
        <v>259</v>
      </c>
      <c r="C27" s="176">
        <f t="shared" ref="C27:H27" si="4">C26/C24*100</f>
        <v>26.312311165499885</v>
      </c>
      <c r="D27" s="176">
        <f t="shared" si="4"/>
        <v>25.656058127006691</v>
      </c>
      <c r="E27" s="176">
        <f t="shared" si="4"/>
        <v>71.318661674694241</v>
      </c>
      <c r="F27" s="176">
        <f t="shared" si="4"/>
        <v>44.715642881192174</v>
      </c>
      <c r="G27" s="176">
        <f t="shared" si="4"/>
        <v>100</v>
      </c>
      <c r="H27" s="176">
        <f t="shared" si="4"/>
        <v>40.295325924364164</v>
      </c>
    </row>
    <row r="28" spans="1:8" x14ac:dyDescent="0.3">
      <c r="A28" s="166">
        <v>6</v>
      </c>
      <c r="B28" s="167" t="s">
        <v>260</v>
      </c>
      <c r="C28" s="176">
        <v>12902.84</v>
      </c>
      <c r="D28" s="176">
        <v>929.89</v>
      </c>
      <c r="E28" s="176">
        <v>2918.26</v>
      </c>
      <c r="F28" s="176">
        <v>9444.94</v>
      </c>
      <c r="G28" s="176">
        <v>91795.61</v>
      </c>
      <c r="H28" s="171">
        <f>C28+D28+E28+F28+G28</f>
        <v>117991.54000000001</v>
      </c>
    </row>
    <row r="29" spans="1:8" x14ac:dyDescent="0.3">
      <c r="A29" s="166"/>
      <c r="B29" s="167" t="s">
        <v>261</v>
      </c>
      <c r="C29" s="176">
        <f t="shared" ref="C29:H29" si="5">C28/C24*100</f>
        <v>3.0038080368028437</v>
      </c>
      <c r="D29" s="176">
        <f t="shared" si="5"/>
        <v>2.1794346252815728</v>
      </c>
      <c r="E29" s="176">
        <f t="shared" si="5"/>
        <v>14.571759270817836</v>
      </c>
      <c r="F29" s="176">
        <f t="shared" si="5"/>
        <v>27.628327742790777</v>
      </c>
      <c r="G29" s="176">
        <f t="shared" si="5"/>
        <v>93.548522209155152</v>
      </c>
      <c r="H29" s="176">
        <f t="shared" si="5"/>
        <v>18.892106043166244</v>
      </c>
    </row>
    <row r="30" spans="1:8" x14ac:dyDescent="0.3">
      <c r="A30" s="166">
        <v>7</v>
      </c>
      <c r="B30" s="167" t="s">
        <v>262</v>
      </c>
      <c r="C30" s="176">
        <v>75346.899999999994</v>
      </c>
      <c r="D30" s="176">
        <v>9794.57</v>
      </c>
      <c r="E30" s="176">
        <v>8845.11</v>
      </c>
      <c r="F30" s="176">
        <v>229.35</v>
      </c>
      <c r="G30" s="176">
        <v>6330.59</v>
      </c>
      <c r="H30" s="171">
        <f>C30+D30+E30+F30+G30</f>
        <v>100546.52</v>
      </c>
    </row>
    <row r="31" spans="1:8" x14ac:dyDescent="0.3">
      <c r="A31" s="166"/>
      <c r="B31" s="167" t="s">
        <v>261</v>
      </c>
      <c r="C31" s="176">
        <f t="shared" ref="C31:H31" si="6">C30/C24*100</f>
        <v>17.540915315401893</v>
      </c>
      <c r="D31" s="176">
        <f t="shared" si="6"/>
        <v>22.956075447358433</v>
      </c>
      <c r="E31" s="176">
        <f t="shared" si="6"/>
        <v>44.166322960909426</v>
      </c>
      <c r="F31" s="176">
        <f t="shared" si="6"/>
        <v>0.67089435907576578</v>
      </c>
      <c r="G31" s="176">
        <f t="shared" si="6"/>
        <v>6.4514777908448506</v>
      </c>
      <c r="H31" s="176">
        <f t="shared" si="6"/>
        <v>16.098912838253788</v>
      </c>
    </row>
    <row r="32" spans="1:8" x14ac:dyDescent="0.3">
      <c r="A32" s="177">
        <v>8</v>
      </c>
      <c r="B32" s="178" t="s">
        <v>263</v>
      </c>
      <c r="C32" s="179">
        <v>24774.639999999999</v>
      </c>
      <c r="D32" s="179">
        <v>222.1</v>
      </c>
      <c r="E32" s="179">
        <v>2519.4899999999998</v>
      </c>
      <c r="F32" s="179">
        <v>5612.07</v>
      </c>
      <c r="G32" s="179">
        <v>0</v>
      </c>
      <c r="H32" s="180">
        <f>C32+D32+E32+F32+G32</f>
        <v>33128.299999999996</v>
      </c>
    </row>
    <row r="33" spans="1:8" x14ac:dyDescent="0.3">
      <c r="A33" s="166"/>
      <c r="B33" s="167" t="s">
        <v>261</v>
      </c>
      <c r="C33" s="170">
        <f t="shared" ref="C33:H33" si="7">C32/C24*100</f>
        <v>5.7675878132951501</v>
      </c>
      <c r="D33" s="170">
        <f t="shared" si="7"/>
        <v>0.52054805436668561</v>
      </c>
      <c r="E33" s="170">
        <f t="shared" si="7"/>
        <v>12.580579442966981</v>
      </c>
      <c r="F33" s="170">
        <f t="shared" si="7"/>
        <v>16.41642077932563</v>
      </c>
      <c r="G33" s="170">
        <f t="shared" si="7"/>
        <v>0</v>
      </c>
      <c r="H33" s="170">
        <f t="shared" si="7"/>
        <v>5.3043070429441306</v>
      </c>
    </row>
  </sheetData>
  <mergeCells count="6">
    <mergeCell ref="A20:H20"/>
    <mergeCell ref="A1:H1"/>
    <mergeCell ref="A2:H2"/>
    <mergeCell ref="A3:H3"/>
    <mergeCell ref="A18:H18"/>
    <mergeCell ref="A19:H19"/>
  </mergeCells>
  <printOptions gridLines="1"/>
  <pageMargins left="0.61" right="0.25" top="0.75" bottom="0.75" header="0.3" footer="0.3"/>
  <pageSetup paperSize="9" scale="9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00B050"/>
  </sheetPr>
  <dimension ref="A1:N30"/>
  <sheetViews>
    <sheetView workbookViewId="0">
      <selection sqref="A1:N1"/>
    </sheetView>
  </sheetViews>
  <sheetFormatPr defaultRowHeight="14.4" x14ac:dyDescent="0.3"/>
  <cols>
    <col min="1" max="1" width="7.6640625" customWidth="1"/>
    <col min="2" max="2" width="7.5546875" customWidth="1"/>
    <col min="3" max="3" width="11.109375" customWidth="1"/>
    <col min="4" max="4" width="14.88671875" customWidth="1"/>
    <col min="5" max="5" width="11" style="46" customWidth="1"/>
    <col min="6" max="6" width="16.33203125" style="46" customWidth="1"/>
    <col min="7" max="7" width="11.44140625" customWidth="1"/>
    <col min="8" max="8" width="12.33203125" customWidth="1"/>
    <col min="9" max="9" width="9.6640625" style="46" customWidth="1"/>
    <col min="10" max="10" width="12.109375" style="46" customWidth="1"/>
    <col min="11" max="11" width="6.5546875" customWidth="1"/>
    <col min="12" max="12" width="12.6640625" customWidth="1"/>
    <col min="13" max="13" width="8.33203125" style="46" customWidth="1"/>
    <col min="14" max="14" width="14" style="46" customWidth="1"/>
  </cols>
  <sheetData>
    <row r="1" spans="1:14" ht="24" customHeight="1" x14ac:dyDescent="0.4">
      <c r="A1" s="583">
        <v>69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45" customHeight="1" x14ac:dyDescent="0.45">
      <c r="A2" s="577" t="s">
        <v>747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</row>
    <row r="3" spans="1:14" ht="25.5" customHeight="1" x14ac:dyDescent="0.45">
      <c r="A3" s="580" t="s">
        <v>33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4"/>
    </row>
    <row r="4" spans="1:14" ht="53.25" customHeight="1" x14ac:dyDescent="0.3">
      <c r="A4" s="144" t="s">
        <v>0</v>
      </c>
      <c r="B4" s="144" t="s">
        <v>1</v>
      </c>
      <c r="C4" s="437" t="s">
        <v>198</v>
      </c>
      <c r="D4" s="437" t="s">
        <v>199</v>
      </c>
      <c r="E4" s="437" t="s">
        <v>200</v>
      </c>
      <c r="F4" s="437" t="s">
        <v>201</v>
      </c>
      <c r="G4" s="437" t="s">
        <v>887</v>
      </c>
      <c r="H4" s="437" t="s">
        <v>202</v>
      </c>
      <c r="I4" s="437" t="s">
        <v>203</v>
      </c>
      <c r="J4" s="437" t="s">
        <v>204</v>
      </c>
      <c r="K4" s="437" t="s">
        <v>68</v>
      </c>
      <c r="L4" s="437" t="s">
        <v>205</v>
      </c>
      <c r="M4" s="437" t="s">
        <v>69</v>
      </c>
      <c r="N4" s="437" t="s">
        <v>206</v>
      </c>
    </row>
    <row r="5" spans="1:14" x14ac:dyDescent="0.3">
      <c r="A5" s="2">
        <v>1</v>
      </c>
      <c r="B5" s="2" t="s">
        <v>3</v>
      </c>
      <c r="C5" s="2">
        <v>0</v>
      </c>
      <c r="D5" s="2">
        <v>0</v>
      </c>
      <c r="E5" s="53">
        <v>0</v>
      </c>
      <c r="F5" s="53">
        <v>0</v>
      </c>
      <c r="G5" s="2">
        <v>4</v>
      </c>
      <c r="H5" s="2">
        <v>1</v>
      </c>
      <c r="I5" s="53">
        <v>2.85</v>
      </c>
      <c r="J5" s="53">
        <v>1</v>
      </c>
      <c r="K5" s="2">
        <v>25</v>
      </c>
      <c r="L5" s="2">
        <v>12</v>
      </c>
      <c r="M5" s="53">
        <v>100.93</v>
      </c>
      <c r="N5" s="53">
        <v>47.5</v>
      </c>
    </row>
    <row r="6" spans="1:14" x14ac:dyDescent="0.3">
      <c r="A6" s="2">
        <v>2</v>
      </c>
      <c r="B6" s="2" t="s">
        <v>4</v>
      </c>
      <c r="C6" s="2">
        <v>0</v>
      </c>
      <c r="D6" s="2">
        <v>0</v>
      </c>
      <c r="E6" s="53">
        <v>0</v>
      </c>
      <c r="F6" s="53">
        <v>0</v>
      </c>
      <c r="G6" s="2">
        <v>0</v>
      </c>
      <c r="H6" s="2">
        <v>0</v>
      </c>
      <c r="I6" s="53">
        <v>0</v>
      </c>
      <c r="J6" s="53">
        <v>0</v>
      </c>
      <c r="K6" s="2">
        <v>0</v>
      </c>
      <c r="L6" s="2">
        <v>0</v>
      </c>
      <c r="M6" s="53">
        <v>0</v>
      </c>
      <c r="N6" s="53">
        <v>0</v>
      </c>
    </row>
    <row r="7" spans="1:14" x14ac:dyDescent="0.3">
      <c r="A7" s="2">
        <v>3</v>
      </c>
      <c r="B7" s="2" t="s">
        <v>5</v>
      </c>
      <c r="C7" s="2">
        <v>0</v>
      </c>
      <c r="D7" s="2">
        <v>0</v>
      </c>
      <c r="E7" s="53">
        <v>0</v>
      </c>
      <c r="F7" s="53">
        <v>0</v>
      </c>
      <c r="G7" s="2">
        <v>1</v>
      </c>
      <c r="H7" s="2">
        <v>0</v>
      </c>
      <c r="I7" s="53">
        <v>1.04</v>
      </c>
      <c r="J7" s="53">
        <v>0</v>
      </c>
      <c r="K7" s="2">
        <v>2</v>
      </c>
      <c r="L7" s="2">
        <v>0</v>
      </c>
      <c r="M7" s="53">
        <v>2.0499999999999998</v>
      </c>
      <c r="N7" s="53">
        <v>0</v>
      </c>
    </row>
    <row r="8" spans="1:14" x14ac:dyDescent="0.3">
      <c r="A8" s="2">
        <v>4</v>
      </c>
      <c r="B8" s="2" t="s">
        <v>6</v>
      </c>
      <c r="C8" s="2">
        <v>2</v>
      </c>
      <c r="D8" s="2">
        <v>1</v>
      </c>
      <c r="E8" s="53">
        <v>2.84</v>
      </c>
      <c r="F8" s="53">
        <v>1.74</v>
      </c>
      <c r="G8" s="2">
        <v>6</v>
      </c>
      <c r="H8" s="2">
        <v>4</v>
      </c>
      <c r="I8" s="53">
        <v>5.7</v>
      </c>
      <c r="J8" s="53">
        <v>4.25</v>
      </c>
      <c r="K8" s="2">
        <v>15</v>
      </c>
      <c r="L8" s="2">
        <v>9</v>
      </c>
      <c r="M8" s="53">
        <v>39.22</v>
      </c>
      <c r="N8" s="53">
        <v>22.58</v>
      </c>
    </row>
    <row r="9" spans="1:14" x14ac:dyDescent="0.3">
      <c r="A9" s="2">
        <v>5</v>
      </c>
      <c r="B9" s="2" t="s">
        <v>7</v>
      </c>
      <c r="C9" s="2">
        <v>1</v>
      </c>
      <c r="D9" s="2">
        <v>0</v>
      </c>
      <c r="E9" s="53">
        <v>3.65</v>
      </c>
      <c r="F9" s="53">
        <v>0</v>
      </c>
      <c r="G9" s="2">
        <v>1</v>
      </c>
      <c r="H9" s="2">
        <v>0</v>
      </c>
      <c r="I9" s="53">
        <v>0.8</v>
      </c>
      <c r="J9" s="53">
        <v>0</v>
      </c>
      <c r="K9" s="2">
        <v>9</v>
      </c>
      <c r="L9" s="2">
        <v>5</v>
      </c>
      <c r="M9" s="53">
        <v>23.17</v>
      </c>
      <c r="N9" s="53">
        <v>15.23</v>
      </c>
    </row>
    <row r="10" spans="1:14" x14ac:dyDescent="0.3">
      <c r="A10" s="2">
        <v>6</v>
      </c>
      <c r="B10" s="2" t="s">
        <v>8</v>
      </c>
      <c r="C10" s="2">
        <v>0</v>
      </c>
      <c r="D10" s="2">
        <v>0</v>
      </c>
      <c r="E10" s="53">
        <v>0</v>
      </c>
      <c r="F10" s="53">
        <v>0</v>
      </c>
      <c r="G10" s="2">
        <v>0</v>
      </c>
      <c r="H10" s="2">
        <v>0</v>
      </c>
      <c r="I10" s="53">
        <v>0</v>
      </c>
      <c r="J10" s="53">
        <v>0</v>
      </c>
      <c r="K10" s="2">
        <v>1</v>
      </c>
      <c r="L10" s="2">
        <v>1</v>
      </c>
      <c r="M10" s="53">
        <v>2.4</v>
      </c>
      <c r="N10" s="53">
        <v>2.4</v>
      </c>
    </row>
    <row r="11" spans="1:14" x14ac:dyDescent="0.3">
      <c r="A11" s="2">
        <v>7</v>
      </c>
      <c r="B11" s="2" t="s">
        <v>9</v>
      </c>
      <c r="C11" s="2">
        <v>0</v>
      </c>
      <c r="D11" s="2">
        <v>0</v>
      </c>
      <c r="E11" s="53">
        <v>0</v>
      </c>
      <c r="F11" s="53">
        <v>0</v>
      </c>
      <c r="G11" s="2">
        <v>0</v>
      </c>
      <c r="H11" s="2">
        <v>0</v>
      </c>
      <c r="I11" s="53">
        <v>0</v>
      </c>
      <c r="J11" s="53">
        <v>0</v>
      </c>
      <c r="K11" s="2">
        <v>0</v>
      </c>
      <c r="L11" s="2">
        <v>0</v>
      </c>
      <c r="M11" s="53">
        <v>0</v>
      </c>
      <c r="N11" s="53">
        <v>0</v>
      </c>
    </row>
    <row r="12" spans="1:14" x14ac:dyDescent="0.3">
      <c r="A12" s="2">
        <v>8</v>
      </c>
      <c r="B12" s="2" t="s">
        <v>10</v>
      </c>
      <c r="C12" s="2">
        <v>5</v>
      </c>
      <c r="D12" s="2">
        <v>0</v>
      </c>
      <c r="E12" s="53">
        <v>2</v>
      </c>
      <c r="F12" s="53">
        <v>0</v>
      </c>
      <c r="G12" s="2">
        <v>0</v>
      </c>
      <c r="H12" s="2">
        <v>0</v>
      </c>
      <c r="I12" s="53">
        <v>0</v>
      </c>
      <c r="J12" s="53">
        <v>0</v>
      </c>
      <c r="K12" s="2">
        <v>23</v>
      </c>
      <c r="L12" s="2">
        <v>6</v>
      </c>
      <c r="M12" s="53">
        <v>24.75</v>
      </c>
      <c r="N12" s="53">
        <v>11.38</v>
      </c>
    </row>
    <row r="13" spans="1:14" x14ac:dyDescent="0.3">
      <c r="A13" s="2">
        <v>9</v>
      </c>
      <c r="B13" s="2" t="s">
        <v>11</v>
      </c>
      <c r="C13" s="2">
        <v>0</v>
      </c>
      <c r="D13" s="2">
        <v>0</v>
      </c>
      <c r="E13" s="53">
        <v>0</v>
      </c>
      <c r="F13" s="53">
        <v>0</v>
      </c>
      <c r="G13" s="2">
        <v>0</v>
      </c>
      <c r="H13" s="2">
        <v>0</v>
      </c>
      <c r="I13" s="53">
        <v>0</v>
      </c>
      <c r="J13" s="53">
        <v>0</v>
      </c>
      <c r="K13" s="2">
        <v>0</v>
      </c>
      <c r="L13" s="2">
        <v>0</v>
      </c>
      <c r="M13" s="53">
        <v>0</v>
      </c>
      <c r="N13" s="53">
        <v>0</v>
      </c>
    </row>
    <row r="14" spans="1:14" x14ac:dyDescent="0.3">
      <c r="A14" s="2">
        <v>10</v>
      </c>
      <c r="B14" s="2" t="s">
        <v>12</v>
      </c>
      <c r="C14" s="2">
        <v>15</v>
      </c>
      <c r="D14" s="2">
        <v>7</v>
      </c>
      <c r="E14" s="53">
        <v>17.420000000000002</v>
      </c>
      <c r="F14" s="53">
        <v>7.83</v>
      </c>
      <c r="G14" s="2">
        <v>87</v>
      </c>
      <c r="H14" s="2">
        <v>46</v>
      </c>
      <c r="I14" s="53">
        <v>303.8</v>
      </c>
      <c r="J14" s="53">
        <v>165.29</v>
      </c>
      <c r="K14" s="2">
        <v>249</v>
      </c>
      <c r="L14" s="2">
        <v>117</v>
      </c>
      <c r="M14" s="53">
        <v>832.04</v>
      </c>
      <c r="N14" s="53">
        <v>389.88</v>
      </c>
    </row>
    <row r="15" spans="1:14" x14ac:dyDescent="0.3">
      <c r="A15" s="2">
        <v>11</v>
      </c>
      <c r="B15" s="2" t="s">
        <v>13</v>
      </c>
      <c r="C15" s="2">
        <v>0</v>
      </c>
      <c r="D15" s="2">
        <v>0</v>
      </c>
      <c r="E15" s="53">
        <v>0</v>
      </c>
      <c r="F15" s="53">
        <v>0</v>
      </c>
      <c r="G15" s="2">
        <v>0</v>
      </c>
      <c r="H15" s="2">
        <v>0</v>
      </c>
      <c r="I15" s="53">
        <v>0</v>
      </c>
      <c r="J15" s="53">
        <v>0</v>
      </c>
      <c r="K15" s="2">
        <v>3</v>
      </c>
      <c r="L15" s="2">
        <v>2</v>
      </c>
      <c r="M15" s="53">
        <v>7.87</v>
      </c>
      <c r="N15" s="53">
        <v>6.2</v>
      </c>
    </row>
    <row r="16" spans="1:14" x14ac:dyDescent="0.3">
      <c r="A16" s="2">
        <v>12</v>
      </c>
      <c r="B16" s="2" t="s">
        <v>14</v>
      </c>
      <c r="C16" s="2">
        <v>0</v>
      </c>
      <c r="D16" s="2">
        <v>0</v>
      </c>
      <c r="E16" s="53">
        <v>0</v>
      </c>
      <c r="F16" s="53">
        <v>0</v>
      </c>
      <c r="G16" s="2">
        <v>0</v>
      </c>
      <c r="H16" s="2">
        <v>0</v>
      </c>
      <c r="I16" s="53">
        <v>0</v>
      </c>
      <c r="J16" s="53">
        <v>0</v>
      </c>
      <c r="K16" s="2">
        <v>5</v>
      </c>
      <c r="L16" s="2">
        <v>1</v>
      </c>
      <c r="M16" s="53">
        <v>37.08</v>
      </c>
      <c r="N16" s="53">
        <v>3.06</v>
      </c>
    </row>
    <row r="17" spans="1:14" x14ac:dyDescent="0.3">
      <c r="A17" s="3" t="s">
        <v>15</v>
      </c>
      <c r="B17" s="3" t="s">
        <v>16</v>
      </c>
      <c r="C17" s="3">
        <f t="shared" ref="C17:N17" si="0">SUM(C5:C16)</f>
        <v>23</v>
      </c>
      <c r="D17" s="3">
        <f t="shared" si="0"/>
        <v>8</v>
      </c>
      <c r="E17" s="54">
        <f t="shared" si="0"/>
        <v>25.910000000000004</v>
      </c>
      <c r="F17" s="54">
        <f t="shared" si="0"/>
        <v>9.57</v>
      </c>
      <c r="G17" s="3">
        <f t="shared" si="0"/>
        <v>99</v>
      </c>
      <c r="H17" s="3">
        <f t="shared" si="0"/>
        <v>51</v>
      </c>
      <c r="I17" s="54">
        <f t="shared" si="0"/>
        <v>314.19</v>
      </c>
      <c r="J17" s="54">
        <f t="shared" si="0"/>
        <v>170.54</v>
      </c>
      <c r="K17" s="3">
        <f t="shared" si="0"/>
        <v>332</v>
      </c>
      <c r="L17" s="3">
        <f t="shared" si="0"/>
        <v>153</v>
      </c>
      <c r="M17" s="54">
        <f t="shared" si="0"/>
        <v>1069.5099999999998</v>
      </c>
      <c r="N17" s="54">
        <f t="shared" si="0"/>
        <v>498.23</v>
      </c>
    </row>
    <row r="18" spans="1:14" x14ac:dyDescent="0.3">
      <c r="A18" s="2">
        <v>1</v>
      </c>
      <c r="B18" s="2" t="s">
        <v>17</v>
      </c>
      <c r="C18" s="2">
        <v>0</v>
      </c>
      <c r="D18" s="2">
        <v>0</v>
      </c>
      <c r="E18" s="53">
        <v>0</v>
      </c>
      <c r="F18" s="53">
        <v>0</v>
      </c>
      <c r="G18" s="2">
        <v>0</v>
      </c>
      <c r="H18" s="2">
        <v>0</v>
      </c>
      <c r="I18" s="53">
        <v>0</v>
      </c>
      <c r="J18" s="53">
        <v>0</v>
      </c>
      <c r="K18" s="2">
        <v>0</v>
      </c>
      <c r="L18" s="2">
        <v>0</v>
      </c>
      <c r="M18" s="53">
        <v>0</v>
      </c>
      <c r="N18" s="53">
        <v>0</v>
      </c>
    </row>
    <row r="19" spans="1:14" x14ac:dyDescent="0.3">
      <c r="A19" s="2">
        <v>2</v>
      </c>
      <c r="B19" s="2" t="s">
        <v>34</v>
      </c>
      <c r="C19" s="2">
        <v>0</v>
      </c>
      <c r="D19" s="2">
        <v>0</v>
      </c>
      <c r="E19" s="53">
        <v>0</v>
      </c>
      <c r="F19" s="53">
        <v>0</v>
      </c>
      <c r="G19" s="2">
        <v>0</v>
      </c>
      <c r="H19" s="2">
        <v>0</v>
      </c>
      <c r="I19" s="53">
        <v>0</v>
      </c>
      <c r="J19" s="53">
        <v>0</v>
      </c>
      <c r="K19" s="2">
        <v>0</v>
      </c>
      <c r="L19" s="2">
        <v>0</v>
      </c>
      <c r="M19" s="53">
        <v>0</v>
      </c>
      <c r="N19" s="53">
        <v>0</v>
      </c>
    </row>
    <row r="20" spans="1:14" x14ac:dyDescent="0.3">
      <c r="A20" s="2">
        <v>3</v>
      </c>
      <c r="B20" s="2" t="s">
        <v>18</v>
      </c>
      <c r="C20" s="2">
        <v>1</v>
      </c>
      <c r="D20" s="2">
        <v>0</v>
      </c>
      <c r="E20" s="53">
        <v>1.75</v>
      </c>
      <c r="F20" s="53">
        <v>0</v>
      </c>
      <c r="G20" s="2">
        <v>1</v>
      </c>
      <c r="H20" s="2">
        <v>0</v>
      </c>
      <c r="I20" s="53">
        <v>1.75</v>
      </c>
      <c r="J20" s="53">
        <v>0</v>
      </c>
      <c r="K20" s="2">
        <v>2</v>
      </c>
      <c r="L20" s="2">
        <v>1</v>
      </c>
      <c r="M20" s="53">
        <v>7.45</v>
      </c>
      <c r="N20" s="53">
        <v>3.78</v>
      </c>
    </row>
    <row r="21" spans="1:14" x14ac:dyDescent="0.3">
      <c r="A21" s="2">
        <v>4</v>
      </c>
      <c r="B21" s="2" t="s">
        <v>19</v>
      </c>
      <c r="C21" s="2">
        <v>0</v>
      </c>
      <c r="D21" s="2">
        <v>0</v>
      </c>
      <c r="E21" s="53">
        <v>0</v>
      </c>
      <c r="F21" s="53">
        <v>0</v>
      </c>
      <c r="G21" s="2">
        <v>0</v>
      </c>
      <c r="H21" s="2">
        <v>0</v>
      </c>
      <c r="I21" s="53">
        <v>0</v>
      </c>
      <c r="J21" s="53">
        <v>0</v>
      </c>
      <c r="K21" s="2">
        <v>0</v>
      </c>
      <c r="L21" s="2">
        <v>0</v>
      </c>
      <c r="M21" s="53">
        <v>0</v>
      </c>
      <c r="N21" s="53">
        <v>0</v>
      </c>
    </row>
    <row r="22" spans="1:14" x14ac:dyDescent="0.3">
      <c r="A22" s="2">
        <v>5</v>
      </c>
      <c r="B22" s="2" t="s">
        <v>20</v>
      </c>
      <c r="C22" s="2">
        <v>0</v>
      </c>
      <c r="D22" s="2">
        <v>0</v>
      </c>
      <c r="E22" s="53">
        <v>0</v>
      </c>
      <c r="F22" s="53">
        <v>0</v>
      </c>
      <c r="G22" s="2">
        <v>0</v>
      </c>
      <c r="H22" s="2">
        <v>0</v>
      </c>
      <c r="I22" s="53">
        <v>0</v>
      </c>
      <c r="J22" s="53">
        <v>0</v>
      </c>
      <c r="K22" s="2">
        <v>1</v>
      </c>
      <c r="L22" s="2">
        <v>0</v>
      </c>
      <c r="M22" s="53">
        <v>3.26</v>
      </c>
      <c r="N22" s="53">
        <v>0</v>
      </c>
    </row>
    <row r="23" spans="1:14" x14ac:dyDescent="0.3">
      <c r="A23" s="2">
        <v>6</v>
      </c>
      <c r="B23" s="2" t="s">
        <v>21</v>
      </c>
      <c r="C23" s="2">
        <v>0</v>
      </c>
      <c r="D23" s="2">
        <v>0</v>
      </c>
      <c r="E23" s="53">
        <v>0</v>
      </c>
      <c r="F23" s="53">
        <v>0</v>
      </c>
      <c r="G23" s="2">
        <v>0</v>
      </c>
      <c r="H23" s="2">
        <v>0</v>
      </c>
      <c r="I23" s="53">
        <v>0</v>
      </c>
      <c r="J23" s="53">
        <v>0</v>
      </c>
      <c r="K23" s="2">
        <v>0</v>
      </c>
      <c r="L23" s="2">
        <v>0</v>
      </c>
      <c r="M23" s="53">
        <v>0</v>
      </c>
      <c r="N23" s="53">
        <v>0</v>
      </c>
    </row>
    <row r="24" spans="1:14" x14ac:dyDescent="0.3">
      <c r="A24" s="2">
        <v>7</v>
      </c>
      <c r="B24" s="2" t="s">
        <v>22</v>
      </c>
      <c r="C24" s="2">
        <v>0</v>
      </c>
      <c r="D24" s="2">
        <v>0</v>
      </c>
      <c r="E24" s="53">
        <v>0</v>
      </c>
      <c r="F24" s="53">
        <v>0</v>
      </c>
      <c r="G24" s="2">
        <v>0</v>
      </c>
      <c r="H24" s="2">
        <v>0</v>
      </c>
      <c r="I24" s="53">
        <v>0</v>
      </c>
      <c r="J24" s="53">
        <v>0</v>
      </c>
      <c r="K24" s="2">
        <v>0</v>
      </c>
      <c r="L24" s="2">
        <v>0</v>
      </c>
      <c r="M24" s="53">
        <v>0</v>
      </c>
      <c r="N24" s="53">
        <v>0</v>
      </c>
    </row>
    <row r="25" spans="1:14" x14ac:dyDescent="0.3">
      <c r="A25" s="2">
        <v>8</v>
      </c>
      <c r="B25" s="2" t="s">
        <v>23</v>
      </c>
      <c r="C25" s="2">
        <v>0</v>
      </c>
      <c r="D25" s="2">
        <v>0</v>
      </c>
      <c r="E25" s="53">
        <v>0</v>
      </c>
      <c r="F25" s="53">
        <v>0</v>
      </c>
      <c r="G25" s="2">
        <v>0</v>
      </c>
      <c r="H25" s="2">
        <v>0</v>
      </c>
      <c r="I25" s="53">
        <v>0</v>
      </c>
      <c r="J25" s="53">
        <v>0</v>
      </c>
      <c r="K25" s="2">
        <v>0</v>
      </c>
      <c r="L25" s="2">
        <v>0</v>
      </c>
      <c r="M25" s="53">
        <v>0</v>
      </c>
      <c r="N25" s="53">
        <v>0</v>
      </c>
    </row>
    <row r="26" spans="1:14" x14ac:dyDescent="0.3">
      <c r="A26" s="3" t="s">
        <v>24</v>
      </c>
      <c r="B26" s="3" t="s">
        <v>16</v>
      </c>
      <c r="C26" s="3">
        <f t="shared" ref="C26:N26" si="1">SUM(C18:C25)</f>
        <v>1</v>
      </c>
      <c r="D26" s="3">
        <f t="shared" si="1"/>
        <v>0</v>
      </c>
      <c r="E26" s="54">
        <f t="shared" si="1"/>
        <v>1.75</v>
      </c>
      <c r="F26" s="54">
        <f t="shared" si="1"/>
        <v>0</v>
      </c>
      <c r="G26" s="3">
        <f t="shared" si="1"/>
        <v>1</v>
      </c>
      <c r="H26" s="3">
        <f t="shared" si="1"/>
        <v>0</v>
      </c>
      <c r="I26" s="54">
        <f t="shared" si="1"/>
        <v>1.75</v>
      </c>
      <c r="J26" s="54">
        <f t="shared" si="1"/>
        <v>0</v>
      </c>
      <c r="K26" s="3">
        <f t="shared" si="1"/>
        <v>3</v>
      </c>
      <c r="L26" s="3">
        <f t="shared" si="1"/>
        <v>1</v>
      </c>
      <c r="M26" s="54">
        <f t="shared" si="1"/>
        <v>10.71</v>
      </c>
      <c r="N26" s="54">
        <f t="shared" si="1"/>
        <v>3.78</v>
      </c>
    </row>
    <row r="27" spans="1:14" x14ac:dyDescent="0.3">
      <c r="A27" s="2">
        <v>1</v>
      </c>
      <c r="B27" s="2" t="s">
        <v>25</v>
      </c>
      <c r="C27" s="2">
        <v>0</v>
      </c>
      <c r="D27" s="2">
        <v>0</v>
      </c>
      <c r="E27" s="53">
        <v>0</v>
      </c>
      <c r="F27" s="53">
        <v>0</v>
      </c>
      <c r="G27" s="2">
        <v>1</v>
      </c>
      <c r="H27" s="2">
        <v>1</v>
      </c>
      <c r="I27" s="53">
        <v>7</v>
      </c>
      <c r="J27" s="53">
        <v>7</v>
      </c>
      <c r="K27" s="2">
        <v>7</v>
      </c>
      <c r="L27" s="2">
        <v>7</v>
      </c>
      <c r="M27" s="53">
        <v>24.2</v>
      </c>
      <c r="N27" s="53">
        <v>24.2</v>
      </c>
    </row>
    <row r="28" spans="1:14" x14ac:dyDescent="0.3">
      <c r="A28" s="3" t="s">
        <v>26</v>
      </c>
      <c r="B28" s="3" t="s">
        <v>16</v>
      </c>
      <c r="C28" s="3">
        <f>C27</f>
        <v>0</v>
      </c>
      <c r="D28" s="3">
        <f t="shared" ref="D28:N28" si="2">D27</f>
        <v>0</v>
      </c>
      <c r="E28" s="54">
        <f t="shared" si="2"/>
        <v>0</v>
      </c>
      <c r="F28" s="54">
        <f t="shared" si="2"/>
        <v>0</v>
      </c>
      <c r="G28" s="3">
        <f t="shared" si="2"/>
        <v>1</v>
      </c>
      <c r="H28" s="3">
        <f t="shared" si="2"/>
        <v>1</v>
      </c>
      <c r="I28" s="54">
        <f t="shared" si="2"/>
        <v>7</v>
      </c>
      <c r="J28" s="54">
        <f t="shared" si="2"/>
        <v>7</v>
      </c>
      <c r="K28" s="3">
        <f t="shared" si="2"/>
        <v>7</v>
      </c>
      <c r="L28" s="3">
        <f t="shared" si="2"/>
        <v>7</v>
      </c>
      <c r="M28" s="54">
        <f t="shared" si="2"/>
        <v>24.2</v>
      </c>
      <c r="N28" s="54">
        <f t="shared" si="2"/>
        <v>24.2</v>
      </c>
    </row>
    <row r="29" spans="1:14" x14ac:dyDescent="0.3">
      <c r="A29" s="2">
        <v>1</v>
      </c>
      <c r="B29" s="2" t="s">
        <v>27</v>
      </c>
      <c r="C29" s="2">
        <v>12</v>
      </c>
      <c r="D29" s="2">
        <v>0</v>
      </c>
      <c r="E29" s="53">
        <v>61.21</v>
      </c>
      <c r="F29" s="53">
        <v>0</v>
      </c>
      <c r="G29" s="2">
        <v>0</v>
      </c>
      <c r="H29" s="2">
        <v>0</v>
      </c>
      <c r="I29" s="53">
        <v>0</v>
      </c>
      <c r="J29" s="53">
        <v>0</v>
      </c>
      <c r="K29" s="2">
        <v>0</v>
      </c>
      <c r="L29" s="2">
        <v>0</v>
      </c>
      <c r="M29" s="53">
        <v>0</v>
      </c>
      <c r="N29" s="53">
        <v>0</v>
      </c>
    </row>
    <row r="30" spans="1:14" x14ac:dyDescent="0.3">
      <c r="A30" s="3" t="s">
        <v>28</v>
      </c>
      <c r="B30" s="3" t="s">
        <v>16</v>
      </c>
      <c r="C30" s="3">
        <f>C17+C26+C28+C29</f>
        <v>36</v>
      </c>
      <c r="D30" s="3">
        <f t="shared" ref="D30:N30" si="3">D17+D26+D28+D29</f>
        <v>8</v>
      </c>
      <c r="E30" s="54">
        <f t="shared" si="3"/>
        <v>88.87</v>
      </c>
      <c r="F30" s="54">
        <f t="shared" si="3"/>
        <v>9.57</v>
      </c>
      <c r="G30" s="3">
        <f t="shared" si="3"/>
        <v>101</v>
      </c>
      <c r="H30" s="3">
        <f t="shared" si="3"/>
        <v>52</v>
      </c>
      <c r="I30" s="54">
        <f t="shared" si="3"/>
        <v>322.94</v>
      </c>
      <c r="J30" s="54">
        <f t="shared" si="3"/>
        <v>177.54</v>
      </c>
      <c r="K30" s="3">
        <f t="shared" si="3"/>
        <v>342</v>
      </c>
      <c r="L30" s="3">
        <f t="shared" si="3"/>
        <v>161</v>
      </c>
      <c r="M30" s="54">
        <f t="shared" si="3"/>
        <v>1104.4199999999998</v>
      </c>
      <c r="N30" s="54">
        <f t="shared" si="3"/>
        <v>526.21</v>
      </c>
    </row>
  </sheetData>
  <mergeCells count="3">
    <mergeCell ref="A2:N2"/>
    <mergeCell ref="A3:N3"/>
    <mergeCell ref="A1:N1"/>
  </mergeCells>
  <printOptions gridLines="1"/>
  <pageMargins left="0.61" right="0.25" top="0.75" bottom="0.75" header="0.3" footer="0.3"/>
  <pageSetup paperSize="9" scale="88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00B050"/>
  </sheetPr>
  <dimension ref="A1:N28"/>
  <sheetViews>
    <sheetView workbookViewId="0">
      <selection sqref="A1:N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11.5546875" customWidth="1"/>
    <col min="4" max="4" width="14.33203125" customWidth="1"/>
    <col min="5" max="5" width="11.33203125" style="46" customWidth="1"/>
    <col min="6" max="6" width="18.5546875" style="46" customWidth="1"/>
    <col min="7" max="7" width="4.88671875" bestFit="1" customWidth="1"/>
    <col min="8" max="8" width="13.5546875" customWidth="1"/>
    <col min="9" max="9" width="6.33203125" style="46" customWidth="1"/>
    <col min="10" max="10" width="13.88671875" style="46" customWidth="1"/>
    <col min="11" max="11" width="5.33203125" customWidth="1"/>
    <col min="12" max="12" width="11.5546875" customWidth="1"/>
    <col min="13" max="13" width="7.44140625" style="46" customWidth="1"/>
    <col min="14" max="14" width="15.44140625" style="46" customWidth="1"/>
  </cols>
  <sheetData>
    <row r="1" spans="1:14" ht="23.4" x14ac:dyDescent="0.45">
      <c r="A1" s="641">
        <v>70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3"/>
    </row>
    <row r="2" spans="1:14" ht="25.2" x14ac:dyDescent="0.5">
      <c r="A2" s="799" t="s">
        <v>839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1"/>
    </row>
    <row r="3" spans="1:14" ht="23.4" x14ac:dyDescent="0.45">
      <c r="A3" s="580" t="s">
        <v>83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4"/>
    </row>
    <row r="4" spans="1:14" ht="52.5" customHeight="1" x14ac:dyDescent="0.3">
      <c r="A4" s="398" t="s">
        <v>0</v>
      </c>
      <c r="B4" s="398" t="s">
        <v>84</v>
      </c>
      <c r="C4" s="398" t="s">
        <v>198</v>
      </c>
      <c r="D4" s="398" t="s">
        <v>199</v>
      </c>
      <c r="E4" s="72" t="s">
        <v>200</v>
      </c>
      <c r="F4" s="72" t="s">
        <v>201</v>
      </c>
      <c r="G4" s="437" t="s">
        <v>887</v>
      </c>
      <c r="H4" s="398" t="s">
        <v>202</v>
      </c>
      <c r="I4" s="72" t="s">
        <v>203</v>
      </c>
      <c r="J4" s="72" t="s">
        <v>204</v>
      </c>
      <c r="K4" s="398" t="s">
        <v>68</v>
      </c>
      <c r="L4" s="398" t="s">
        <v>205</v>
      </c>
      <c r="M4" s="72" t="s">
        <v>69</v>
      </c>
      <c r="N4" s="72" t="s">
        <v>206</v>
      </c>
    </row>
    <row r="5" spans="1:14" x14ac:dyDescent="0.3">
      <c r="A5" s="5">
        <v>1</v>
      </c>
      <c r="B5" s="5" t="s">
        <v>96</v>
      </c>
      <c r="C5" s="5">
        <v>0</v>
      </c>
      <c r="D5" s="5">
        <v>0</v>
      </c>
      <c r="E5" s="44">
        <v>0</v>
      </c>
      <c r="F5" s="44">
        <v>0</v>
      </c>
      <c r="G5" s="5">
        <v>0</v>
      </c>
      <c r="H5" s="5">
        <v>0</v>
      </c>
      <c r="I5" s="44">
        <v>0</v>
      </c>
      <c r="J5" s="44">
        <v>0</v>
      </c>
      <c r="K5" s="5">
        <v>0</v>
      </c>
      <c r="L5" s="5">
        <v>0</v>
      </c>
      <c r="M5" s="44">
        <v>0</v>
      </c>
      <c r="N5" s="44">
        <v>0</v>
      </c>
    </row>
    <row r="6" spans="1:14" x14ac:dyDescent="0.3">
      <c r="A6" s="5">
        <v>2</v>
      </c>
      <c r="B6" s="5" t="s">
        <v>97</v>
      </c>
      <c r="C6" s="5">
        <v>1</v>
      </c>
      <c r="D6" s="5">
        <v>0</v>
      </c>
      <c r="E6" s="44">
        <v>10.18</v>
      </c>
      <c r="F6" s="44">
        <v>0</v>
      </c>
      <c r="G6" s="5">
        <v>6</v>
      </c>
      <c r="H6" s="5">
        <v>3</v>
      </c>
      <c r="I6" s="44">
        <v>16.559999999999999</v>
      </c>
      <c r="J6" s="44">
        <v>6.43</v>
      </c>
      <c r="K6" s="5">
        <v>17</v>
      </c>
      <c r="L6" s="5">
        <v>7</v>
      </c>
      <c r="M6" s="44">
        <v>54.69</v>
      </c>
      <c r="N6" s="44">
        <v>22.52</v>
      </c>
    </row>
    <row r="7" spans="1:14" x14ac:dyDescent="0.3">
      <c r="A7" s="5">
        <v>3</v>
      </c>
      <c r="B7" s="5" t="s">
        <v>98</v>
      </c>
      <c r="C7" s="5">
        <v>0</v>
      </c>
      <c r="D7" s="5">
        <v>0</v>
      </c>
      <c r="E7" s="44">
        <v>0</v>
      </c>
      <c r="F7" s="44">
        <v>0</v>
      </c>
      <c r="G7" s="5">
        <v>0</v>
      </c>
      <c r="H7" s="5">
        <v>0</v>
      </c>
      <c r="I7" s="44">
        <v>0</v>
      </c>
      <c r="J7" s="44">
        <v>0</v>
      </c>
      <c r="K7" s="5">
        <v>0</v>
      </c>
      <c r="L7" s="5">
        <v>0</v>
      </c>
      <c r="M7" s="44">
        <v>0</v>
      </c>
      <c r="N7" s="44">
        <v>0</v>
      </c>
    </row>
    <row r="8" spans="1:14" x14ac:dyDescent="0.3">
      <c r="A8" s="5">
        <v>4</v>
      </c>
      <c r="B8" s="5" t="s">
        <v>99</v>
      </c>
      <c r="C8" s="5">
        <v>0</v>
      </c>
      <c r="D8" s="5">
        <v>0</v>
      </c>
      <c r="E8" s="44">
        <v>0</v>
      </c>
      <c r="F8" s="44">
        <v>0</v>
      </c>
      <c r="G8" s="5">
        <v>0</v>
      </c>
      <c r="H8" s="5">
        <v>0</v>
      </c>
      <c r="I8" s="44">
        <v>0</v>
      </c>
      <c r="J8" s="44">
        <v>0</v>
      </c>
      <c r="K8" s="5">
        <v>2</v>
      </c>
      <c r="L8" s="5">
        <v>1</v>
      </c>
      <c r="M8" s="44">
        <v>10.199999999999999</v>
      </c>
      <c r="N8" s="44">
        <v>3.54</v>
      </c>
    </row>
    <row r="9" spans="1:14" x14ac:dyDescent="0.3">
      <c r="A9" s="5">
        <v>5</v>
      </c>
      <c r="B9" s="5" t="s">
        <v>100</v>
      </c>
      <c r="C9" s="5">
        <v>4</v>
      </c>
      <c r="D9" s="5">
        <v>3</v>
      </c>
      <c r="E9" s="44">
        <v>4.93</v>
      </c>
      <c r="F9" s="44">
        <v>3.97</v>
      </c>
      <c r="G9" s="5">
        <v>9</v>
      </c>
      <c r="H9" s="5">
        <v>5</v>
      </c>
      <c r="I9" s="44">
        <v>52.23</v>
      </c>
      <c r="J9" s="44">
        <v>28.96</v>
      </c>
      <c r="K9" s="5">
        <v>28</v>
      </c>
      <c r="L9" s="5">
        <v>11</v>
      </c>
      <c r="M9" s="44">
        <v>116.51</v>
      </c>
      <c r="N9" s="44">
        <v>52.96</v>
      </c>
    </row>
    <row r="10" spans="1:14" x14ac:dyDescent="0.3">
      <c r="A10" s="5">
        <v>6</v>
      </c>
      <c r="B10" s="5" t="s">
        <v>101</v>
      </c>
      <c r="C10" s="5">
        <v>0</v>
      </c>
      <c r="D10" s="5">
        <v>0</v>
      </c>
      <c r="E10" s="44">
        <v>0</v>
      </c>
      <c r="F10" s="44">
        <v>0</v>
      </c>
      <c r="G10" s="5">
        <v>0</v>
      </c>
      <c r="H10" s="5">
        <v>0</v>
      </c>
      <c r="I10" s="44">
        <v>0</v>
      </c>
      <c r="J10" s="44">
        <v>0</v>
      </c>
      <c r="K10" s="5">
        <v>2</v>
      </c>
      <c r="L10" s="5">
        <v>1</v>
      </c>
      <c r="M10" s="44">
        <v>11.85</v>
      </c>
      <c r="N10" s="44">
        <v>5.85</v>
      </c>
    </row>
    <row r="11" spans="1:14" x14ac:dyDescent="0.3">
      <c r="A11" s="5">
        <v>7</v>
      </c>
      <c r="B11" s="5" t="s">
        <v>102</v>
      </c>
      <c r="C11" s="5">
        <v>0</v>
      </c>
      <c r="D11" s="5">
        <v>0</v>
      </c>
      <c r="E11" s="44">
        <v>0</v>
      </c>
      <c r="F11" s="44">
        <v>0</v>
      </c>
      <c r="G11" s="5">
        <v>0</v>
      </c>
      <c r="H11" s="5">
        <v>0</v>
      </c>
      <c r="I11" s="44">
        <v>0</v>
      </c>
      <c r="J11" s="44">
        <v>0</v>
      </c>
      <c r="K11" s="5">
        <v>0</v>
      </c>
      <c r="L11" s="5">
        <v>0</v>
      </c>
      <c r="M11" s="44">
        <v>0</v>
      </c>
      <c r="N11" s="44">
        <v>0</v>
      </c>
    </row>
    <row r="12" spans="1:14" x14ac:dyDescent="0.3">
      <c r="A12" s="5">
        <v>8</v>
      </c>
      <c r="B12" s="5" t="s">
        <v>103</v>
      </c>
      <c r="C12" s="5">
        <v>0</v>
      </c>
      <c r="D12" s="5">
        <v>0</v>
      </c>
      <c r="E12" s="44">
        <v>0</v>
      </c>
      <c r="F12" s="44">
        <v>0</v>
      </c>
      <c r="G12" s="5">
        <v>0</v>
      </c>
      <c r="H12" s="5">
        <v>0</v>
      </c>
      <c r="I12" s="44">
        <v>0</v>
      </c>
      <c r="J12" s="44">
        <v>0</v>
      </c>
      <c r="K12" s="5">
        <v>0</v>
      </c>
      <c r="L12" s="5">
        <v>0</v>
      </c>
      <c r="M12" s="44">
        <v>0</v>
      </c>
      <c r="N12" s="44">
        <v>0</v>
      </c>
    </row>
    <row r="13" spans="1:14" x14ac:dyDescent="0.3">
      <c r="A13" s="5">
        <v>9</v>
      </c>
      <c r="B13" s="5" t="s">
        <v>104</v>
      </c>
      <c r="C13" s="5">
        <v>1</v>
      </c>
      <c r="D13" s="5">
        <v>1</v>
      </c>
      <c r="E13" s="44">
        <v>1.37</v>
      </c>
      <c r="F13" s="44">
        <v>1.37</v>
      </c>
      <c r="G13" s="5">
        <v>7</v>
      </c>
      <c r="H13" s="5">
        <v>5</v>
      </c>
      <c r="I13" s="44">
        <v>23.91</v>
      </c>
      <c r="J13" s="44">
        <v>17.489999999999998</v>
      </c>
      <c r="K13" s="5">
        <v>9</v>
      </c>
      <c r="L13" s="5">
        <v>6</v>
      </c>
      <c r="M13" s="44">
        <v>26.91</v>
      </c>
      <c r="N13" s="44">
        <v>18.88</v>
      </c>
    </row>
    <row r="14" spans="1:14" x14ac:dyDescent="0.3">
      <c r="A14" s="5">
        <v>10</v>
      </c>
      <c r="B14" s="5" t="s">
        <v>105</v>
      </c>
      <c r="C14" s="5">
        <v>1</v>
      </c>
      <c r="D14" s="5">
        <v>1</v>
      </c>
      <c r="E14" s="44">
        <v>0.9</v>
      </c>
      <c r="F14" s="44">
        <v>0.9</v>
      </c>
      <c r="G14" s="5">
        <v>1</v>
      </c>
      <c r="H14" s="5">
        <v>1</v>
      </c>
      <c r="I14" s="44">
        <v>0.9</v>
      </c>
      <c r="J14" s="44">
        <v>0.9</v>
      </c>
      <c r="K14" s="5">
        <v>6</v>
      </c>
      <c r="L14" s="5">
        <v>5</v>
      </c>
      <c r="M14" s="44">
        <v>25.46</v>
      </c>
      <c r="N14" s="44">
        <v>17.3</v>
      </c>
    </row>
    <row r="15" spans="1:14" x14ac:dyDescent="0.3">
      <c r="A15" s="5">
        <v>11</v>
      </c>
      <c r="B15" s="5" t="s">
        <v>106</v>
      </c>
      <c r="C15" s="5">
        <v>1</v>
      </c>
      <c r="D15" s="5">
        <v>0</v>
      </c>
      <c r="E15" s="44">
        <v>1.75</v>
      </c>
      <c r="F15" s="44">
        <v>0</v>
      </c>
      <c r="G15" s="5">
        <v>2</v>
      </c>
      <c r="H15" s="5">
        <v>1</v>
      </c>
      <c r="I15" s="44">
        <v>7.41</v>
      </c>
      <c r="J15" s="44">
        <v>5.66</v>
      </c>
      <c r="K15" s="5">
        <v>4</v>
      </c>
      <c r="L15" s="5">
        <v>2</v>
      </c>
      <c r="M15" s="44">
        <v>14.95</v>
      </c>
      <c r="N15" s="44">
        <v>9.44</v>
      </c>
    </row>
    <row r="16" spans="1:14" x14ac:dyDescent="0.3">
      <c r="A16" s="5">
        <v>12</v>
      </c>
      <c r="B16" s="5" t="s">
        <v>107</v>
      </c>
      <c r="C16" s="5">
        <v>1</v>
      </c>
      <c r="D16" s="5">
        <v>1</v>
      </c>
      <c r="E16" s="44">
        <v>1.74</v>
      </c>
      <c r="F16" s="44">
        <v>1.74</v>
      </c>
      <c r="G16" s="5">
        <v>10</v>
      </c>
      <c r="H16" s="5">
        <v>6</v>
      </c>
      <c r="I16" s="44">
        <v>27.44</v>
      </c>
      <c r="J16" s="44">
        <v>18.059999999999999</v>
      </c>
      <c r="K16" s="5">
        <v>20</v>
      </c>
      <c r="L16" s="5">
        <v>11</v>
      </c>
      <c r="M16" s="44">
        <v>50</v>
      </c>
      <c r="N16" s="44">
        <v>32.369999999999997</v>
      </c>
    </row>
    <row r="17" spans="1:14" x14ac:dyDescent="0.3">
      <c r="A17" s="5">
        <v>13</v>
      </c>
      <c r="B17" s="5" t="s">
        <v>108</v>
      </c>
      <c r="C17" s="5">
        <v>1</v>
      </c>
      <c r="D17" s="5">
        <v>0</v>
      </c>
      <c r="E17" s="44">
        <v>0.5</v>
      </c>
      <c r="F17" s="44">
        <v>0</v>
      </c>
      <c r="G17" s="5">
        <v>1</v>
      </c>
      <c r="H17" s="5">
        <v>1</v>
      </c>
      <c r="I17" s="44">
        <v>6.7</v>
      </c>
      <c r="J17" s="44">
        <v>6.7</v>
      </c>
      <c r="K17" s="5">
        <v>8</v>
      </c>
      <c r="L17" s="5">
        <v>4</v>
      </c>
      <c r="M17" s="44">
        <v>27.71</v>
      </c>
      <c r="N17" s="44">
        <v>12.85</v>
      </c>
    </row>
    <row r="18" spans="1:14" x14ac:dyDescent="0.3">
      <c r="A18" s="5">
        <v>14</v>
      </c>
      <c r="B18" s="5" t="s">
        <v>109</v>
      </c>
      <c r="C18" s="5">
        <v>0</v>
      </c>
      <c r="D18" s="5">
        <v>0</v>
      </c>
      <c r="E18" s="44">
        <v>0</v>
      </c>
      <c r="F18" s="44">
        <v>0</v>
      </c>
      <c r="G18" s="5">
        <v>0</v>
      </c>
      <c r="H18" s="5">
        <v>0</v>
      </c>
      <c r="I18" s="44">
        <v>0</v>
      </c>
      <c r="J18" s="44">
        <v>0</v>
      </c>
      <c r="K18" s="5">
        <v>2</v>
      </c>
      <c r="L18" s="5">
        <v>0</v>
      </c>
      <c r="M18" s="44">
        <v>3.59</v>
      </c>
      <c r="N18" s="44">
        <v>0</v>
      </c>
    </row>
    <row r="19" spans="1:14" x14ac:dyDescent="0.3">
      <c r="A19" s="5">
        <v>15</v>
      </c>
      <c r="B19" s="5" t="s">
        <v>110</v>
      </c>
      <c r="C19" s="5">
        <v>22</v>
      </c>
      <c r="D19" s="5">
        <v>2</v>
      </c>
      <c r="E19" s="44">
        <v>60.44</v>
      </c>
      <c r="F19" s="44">
        <v>1.59</v>
      </c>
      <c r="G19" s="5">
        <v>40</v>
      </c>
      <c r="H19" s="5">
        <v>18</v>
      </c>
      <c r="I19" s="44">
        <v>101.08</v>
      </c>
      <c r="J19" s="44">
        <v>43.38</v>
      </c>
      <c r="K19" s="5">
        <v>173</v>
      </c>
      <c r="L19" s="5">
        <v>78</v>
      </c>
      <c r="M19" s="44">
        <v>551.46</v>
      </c>
      <c r="N19" s="44">
        <v>236.65</v>
      </c>
    </row>
    <row r="20" spans="1:14" x14ac:dyDescent="0.3">
      <c r="A20" s="5">
        <v>16</v>
      </c>
      <c r="B20" s="5" t="s">
        <v>111</v>
      </c>
      <c r="C20" s="5">
        <v>0</v>
      </c>
      <c r="D20" s="5">
        <v>0</v>
      </c>
      <c r="E20" s="44">
        <v>0</v>
      </c>
      <c r="F20" s="44">
        <v>0</v>
      </c>
      <c r="G20" s="5">
        <v>0</v>
      </c>
      <c r="H20" s="5">
        <v>0</v>
      </c>
      <c r="I20" s="44">
        <v>0</v>
      </c>
      <c r="J20" s="44">
        <v>0</v>
      </c>
      <c r="K20" s="5">
        <v>0</v>
      </c>
      <c r="L20" s="5">
        <v>0</v>
      </c>
      <c r="M20" s="44">
        <v>0</v>
      </c>
      <c r="N20" s="44">
        <v>0</v>
      </c>
    </row>
    <row r="21" spans="1:14" x14ac:dyDescent="0.3">
      <c r="A21" s="5">
        <v>17</v>
      </c>
      <c r="B21" s="5" t="s">
        <v>112</v>
      </c>
      <c r="C21" s="5">
        <v>0</v>
      </c>
      <c r="D21" s="5">
        <v>0</v>
      </c>
      <c r="E21" s="44">
        <v>0</v>
      </c>
      <c r="F21" s="44">
        <v>0</v>
      </c>
      <c r="G21" s="5">
        <v>0</v>
      </c>
      <c r="H21" s="5">
        <v>0</v>
      </c>
      <c r="I21" s="44">
        <v>0</v>
      </c>
      <c r="J21" s="44">
        <v>0</v>
      </c>
      <c r="K21" s="5">
        <v>0</v>
      </c>
      <c r="L21" s="5">
        <v>0</v>
      </c>
      <c r="M21" s="44">
        <v>0</v>
      </c>
      <c r="N21" s="44">
        <v>0</v>
      </c>
    </row>
    <row r="22" spans="1:14" x14ac:dyDescent="0.3">
      <c r="A22" s="5">
        <v>18</v>
      </c>
      <c r="B22" s="5" t="s">
        <v>113</v>
      </c>
      <c r="C22" s="5">
        <v>0</v>
      </c>
      <c r="D22" s="5">
        <v>0</v>
      </c>
      <c r="E22" s="44">
        <v>0</v>
      </c>
      <c r="F22" s="44">
        <v>0</v>
      </c>
      <c r="G22" s="5">
        <v>2</v>
      </c>
      <c r="H22" s="5">
        <v>1</v>
      </c>
      <c r="I22" s="44">
        <v>6.43</v>
      </c>
      <c r="J22" s="44">
        <v>5.57</v>
      </c>
      <c r="K22" s="5">
        <v>3</v>
      </c>
      <c r="L22" s="5">
        <v>1</v>
      </c>
      <c r="M22" s="44">
        <v>13.1</v>
      </c>
      <c r="N22" s="44">
        <v>5.57</v>
      </c>
    </row>
    <row r="23" spans="1:14" x14ac:dyDescent="0.3">
      <c r="A23" s="5">
        <v>19</v>
      </c>
      <c r="B23" s="5" t="s">
        <v>114</v>
      </c>
      <c r="C23" s="5">
        <v>0</v>
      </c>
      <c r="D23" s="5">
        <v>0</v>
      </c>
      <c r="E23" s="44">
        <v>0</v>
      </c>
      <c r="F23" s="44">
        <v>0</v>
      </c>
      <c r="G23" s="5">
        <v>3</v>
      </c>
      <c r="H23" s="5">
        <v>2</v>
      </c>
      <c r="I23" s="44">
        <v>13.46</v>
      </c>
      <c r="J23" s="44">
        <v>9.23</v>
      </c>
      <c r="K23" s="5">
        <v>12</v>
      </c>
      <c r="L23" s="5">
        <v>5</v>
      </c>
      <c r="M23" s="44">
        <v>31.91</v>
      </c>
      <c r="N23" s="44">
        <v>12.95</v>
      </c>
    </row>
    <row r="24" spans="1:14" x14ac:dyDescent="0.3">
      <c r="A24" s="5">
        <v>20</v>
      </c>
      <c r="B24" s="5" t="s">
        <v>115</v>
      </c>
      <c r="C24" s="5">
        <v>0</v>
      </c>
      <c r="D24" s="5">
        <v>0</v>
      </c>
      <c r="E24" s="44">
        <v>0</v>
      </c>
      <c r="F24" s="44">
        <v>0</v>
      </c>
      <c r="G24" s="5">
        <v>0</v>
      </c>
      <c r="H24" s="5">
        <v>0</v>
      </c>
      <c r="I24" s="44">
        <v>0</v>
      </c>
      <c r="J24" s="44">
        <v>0</v>
      </c>
      <c r="K24" s="5">
        <v>3</v>
      </c>
      <c r="L24" s="5">
        <v>1</v>
      </c>
      <c r="M24" s="44">
        <v>9</v>
      </c>
      <c r="N24" s="44">
        <v>0.51</v>
      </c>
    </row>
    <row r="25" spans="1:14" x14ac:dyDescent="0.3">
      <c r="A25" s="5">
        <v>21</v>
      </c>
      <c r="B25" s="5" t="s">
        <v>116</v>
      </c>
      <c r="C25" s="5">
        <v>1</v>
      </c>
      <c r="D25" s="5">
        <v>0</v>
      </c>
      <c r="E25" s="44">
        <v>1.1100000000000001</v>
      </c>
      <c r="F25" s="44">
        <v>0</v>
      </c>
      <c r="G25" s="5">
        <v>4</v>
      </c>
      <c r="H25" s="5">
        <v>2</v>
      </c>
      <c r="I25" s="44">
        <v>13.34</v>
      </c>
      <c r="J25" s="44">
        <v>8.89</v>
      </c>
      <c r="K25" s="5">
        <v>13</v>
      </c>
      <c r="L25" s="5">
        <v>7</v>
      </c>
      <c r="M25" s="44">
        <v>45.43</v>
      </c>
      <c r="N25" s="44">
        <v>29.97</v>
      </c>
    </row>
    <row r="26" spans="1:14" x14ac:dyDescent="0.3">
      <c r="A26" s="5">
        <v>22</v>
      </c>
      <c r="B26" s="5" t="s">
        <v>117</v>
      </c>
      <c r="C26" s="5">
        <v>1</v>
      </c>
      <c r="D26" s="5">
        <v>0</v>
      </c>
      <c r="E26" s="44">
        <v>3.65</v>
      </c>
      <c r="F26" s="44">
        <v>0</v>
      </c>
      <c r="G26" s="5">
        <v>7</v>
      </c>
      <c r="H26" s="5">
        <v>3</v>
      </c>
      <c r="I26" s="44">
        <v>24.13</v>
      </c>
      <c r="J26" s="44">
        <v>12.59</v>
      </c>
      <c r="K26" s="5">
        <v>10</v>
      </c>
      <c r="L26" s="5">
        <v>6</v>
      </c>
      <c r="M26" s="44">
        <v>33</v>
      </c>
      <c r="N26" s="44">
        <v>21.45</v>
      </c>
    </row>
    <row r="27" spans="1:14" x14ac:dyDescent="0.3">
      <c r="A27" s="5">
        <v>23</v>
      </c>
      <c r="B27" s="5" t="s">
        <v>118</v>
      </c>
      <c r="C27" s="5">
        <v>2</v>
      </c>
      <c r="D27" s="5">
        <v>0</v>
      </c>
      <c r="E27" s="44">
        <v>2.2999999999999998</v>
      </c>
      <c r="F27" s="44">
        <v>0</v>
      </c>
      <c r="G27" s="5">
        <v>9</v>
      </c>
      <c r="H27" s="5">
        <v>4</v>
      </c>
      <c r="I27" s="44">
        <v>29.349999999999998</v>
      </c>
      <c r="J27" s="44">
        <v>13.68</v>
      </c>
      <c r="K27" s="5">
        <v>30</v>
      </c>
      <c r="L27" s="5">
        <v>15</v>
      </c>
      <c r="M27" s="44">
        <v>78.650000000000006</v>
      </c>
      <c r="N27" s="44">
        <v>43.4</v>
      </c>
    </row>
    <row r="28" spans="1:14" x14ac:dyDescent="0.3">
      <c r="A28" s="6" t="s">
        <v>28</v>
      </c>
      <c r="B28" s="6" t="s">
        <v>16</v>
      </c>
      <c r="C28" s="6">
        <f>SUM(C5:C27)</f>
        <v>36</v>
      </c>
      <c r="D28" s="6">
        <f t="shared" ref="D28:N28" si="0">SUM(D5:D27)</f>
        <v>8</v>
      </c>
      <c r="E28" s="45">
        <f t="shared" si="0"/>
        <v>88.87</v>
      </c>
      <c r="F28" s="45">
        <f t="shared" si="0"/>
        <v>9.57</v>
      </c>
      <c r="G28" s="6">
        <f t="shared" si="0"/>
        <v>101</v>
      </c>
      <c r="H28" s="6">
        <f t="shared" si="0"/>
        <v>52</v>
      </c>
      <c r="I28" s="45">
        <f t="shared" si="0"/>
        <v>322.93999999999994</v>
      </c>
      <c r="J28" s="45">
        <f t="shared" si="0"/>
        <v>177.54</v>
      </c>
      <c r="K28" s="6">
        <f t="shared" si="0"/>
        <v>342</v>
      </c>
      <c r="L28" s="6">
        <f t="shared" si="0"/>
        <v>161</v>
      </c>
      <c r="M28" s="45">
        <f t="shared" si="0"/>
        <v>1104.42</v>
      </c>
      <c r="N28" s="45">
        <f t="shared" si="0"/>
        <v>526.21</v>
      </c>
    </row>
  </sheetData>
  <mergeCells count="3">
    <mergeCell ref="A2:N2"/>
    <mergeCell ref="A3:N3"/>
    <mergeCell ref="A1:N1"/>
  </mergeCells>
  <printOptions gridLines="1"/>
  <pageMargins left="0.35" right="0.25" top="0.75" bottom="0.75" header="0.3" footer="0.3"/>
  <pageSetup paperSize="9" scale="87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00B050"/>
  </sheetPr>
  <dimension ref="A1:V31"/>
  <sheetViews>
    <sheetView workbookViewId="0">
      <selection sqref="A1:V1"/>
    </sheetView>
  </sheetViews>
  <sheetFormatPr defaultRowHeight="14.4" x14ac:dyDescent="0.3"/>
  <cols>
    <col min="1" max="1" width="7.33203125" bestFit="1" customWidth="1"/>
    <col min="2" max="2" width="7.33203125" customWidth="1"/>
    <col min="3" max="3" width="5.5546875" customWidth="1"/>
    <col min="4" max="4" width="12.33203125" style="46" customWidth="1"/>
    <col min="5" max="5" width="4.88671875" customWidth="1"/>
    <col min="6" max="6" width="7.33203125" style="46" customWidth="1"/>
    <col min="7" max="7" width="6" bestFit="1" customWidth="1"/>
    <col min="8" max="8" width="10.6640625" style="46" customWidth="1"/>
    <col min="9" max="9" width="4.109375" bestFit="1" customWidth="1"/>
    <col min="10" max="10" width="6.5546875" style="46" bestFit="1" customWidth="1"/>
    <col min="11" max="11" width="4.109375" bestFit="1" customWidth="1"/>
    <col min="12" max="12" width="6.5546875" style="46" bestFit="1" customWidth="1"/>
    <col min="13" max="13" width="5" bestFit="1" customWidth="1"/>
    <col min="14" max="14" width="7.5546875" style="46" bestFit="1" customWidth="1"/>
    <col min="15" max="15" width="5" bestFit="1" customWidth="1"/>
    <col min="16" max="16" width="8.5546875" style="46" bestFit="1" customWidth="1"/>
    <col min="17" max="17" width="4.109375" bestFit="1" customWidth="1"/>
    <col min="18" max="18" width="5.5546875" style="46" customWidth="1"/>
    <col min="19" max="19" width="5" bestFit="1" customWidth="1"/>
    <col min="20" max="20" width="9.109375" style="46" customWidth="1"/>
    <col min="21" max="21" width="7.5546875" customWidth="1"/>
    <col min="22" max="22" width="11" style="46" customWidth="1"/>
    <col min="23" max="23" width="13.6640625" customWidth="1"/>
  </cols>
  <sheetData>
    <row r="1" spans="1:22" s="133" customFormat="1" ht="22.5" customHeight="1" x14ac:dyDescent="0.45">
      <c r="A1" s="641">
        <v>71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2" ht="49.5" customHeight="1" x14ac:dyDescent="0.3">
      <c r="A2" s="804" t="s">
        <v>748</v>
      </c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6"/>
    </row>
    <row r="3" spans="1:22" ht="26.25" customHeight="1" x14ac:dyDescent="0.5">
      <c r="A3" s="546" t="s">
        <v>33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8"/>
    </row>
    <row r="4" spans="1:22" ht="47.25" customHeight="1" x14ac:dyDescent="0.3">
      <c r="A4" s="808" t="s">
        <v>0</v>
      </c>
      <c r="B4" s="808" t="s">
        <v>1</v>
      </c>
      <c r="C4" s="731" t="s">
        <v>486</v>
      </c>
      <c r="D4" s="807"/>
      <c r="E4" s="731" t="s">
        <v>285</v>
      </c>
      <c r="F4" s="807"/>
      <c r="G4" s="731" t="s">
        <v>487</v>
      </c>
      <c r="H4" s="807"/>
      <c r="I4" s="731" t="s">
        <v>402</v>
      </c>
      <c r="J4" s="807"/>
      <c r="K4" s="731" t="s">
        <v>488</v>
      </c>
      <c r="L4" s="807"/>
      <c r="M4" s="731" t="s">
        <v>491</v>
      </c>
      <c r="N4" s="807"/>
      <c r="O4" s="731" t="s">
        <v>492</v>
      </c>
      <c r="P4" s="807"/>
      <c r="Q4" s="731" t="s">
        <v>489</v>
      </c>
      <c r="R4" s="807"/>
      <c r="S4" s="731" t="s">
        <v>490</v>
      </c>
      <c r="T4" s="732"/>
      <c r="U4" s="802" t="s">
        <v>265</v>
      </c>
      <c r="V4" s="803"/>
    </row>
    <row r="5" spans="1:22" s="59" customFormat="1" x14ac:dyDescent="0.3">
      <c r="A5" s="809"/>
      <c r="B5" s="809"/>
      <c r="C5" s="136" t="s">
        <v>180</v>
      </c>
      <c r="D5" s="137" t="s">
        <v>182</v>
      </c>
      <c r="E5" s="136" t="s">
        <v>180</v>
      </c>
      <c r="F5" s="137" t="s">
        <v>182</v>
      </c>
      <c r="G5" s="136" t="s">
        <v>180</v>
      </c>
      <c r="H5" s="137" t="s">
        <v>182</v>
      </c>
      <c r="I5" s="136" t="s">
        <v>180</v>
      </c>
      <c r="J5" s="137" t="s">
        <v>182</v>
      </c>
      <c r="K5" s="136" t="s">
        <v>180</v>
      </c>
      <c r="L5" s="137" t="s">
        <v>182</v>
      </c>
      <c r="M5" s="136" t="s">
        <v>180</v>
      </c>
      <c r="N5" s="137" t="s">
        <v>182</v>
      </c>
      <c r="O5" s="136" t="s">
        <v>180</v>
      </c>
      <c r="P5" s="137" t="s">
        <v>182</v>
      </c>
      <c r="Q5" s="136" t="s">
        <v>180</v>
      </c>
      <c r="R5" s="137" t="s">
        <v>182</v>
      </c>
      <c r="S5" s="136" t="s">
        <v>180</v>
      </c>
      <c r="T5" s="137" t="s">
        <v>182</v>
      </c>
      <c r="U5" s="136" t="s">
        <v>180</v>
      </c>
      <c r="V5" s="137" t="s">
        <v>182</v>
      </c>
    </row>
    <row r="6" spans="1:22" x14ac:dyDescent="0.3">
      <c r="A6" s="94">
        <v>1</v>
      </c>
      <c r="B6" s="94" t="s">
        <v>3</v>
      </c>
      <c r="C6" s="94">
        <v>6</v>
      </c>
      <c r="D6" s="96">
        <v>75.72</v>
      </c>
      <c r="E6" s="94">
        <v>35</v>
      </c>
      <c r="F6" s="96">
        <v>216.27</v>
      </c>
      <c r="G6" s="94">
        <v>53</v>
      </c>
      <c r="H6" s="96">
        <v>520.34</v>
      </c>
      <c r="I6" s="94">
        <v>90</v>
      </c>
      <c r="J6" s="96">
        <v>0</v>
      </c>
      <c r="K6" s="94">
        <v>0</v>
      </c>
      <c r="L6" s="96">
        <v>0.5</v>
      </c>
      <c r="M6" s="94">
        <v>0</v>
      </c>
      <c r="N6" s="96">
        <v>0</v>
      </c>
      <c r="O6" s="94">
        <v>0</v>
      </c>
      <c r="P6" s="96">
        <v>0</v>
      </c>
      <c r="Q6" s="94">
        <v>0</v>
      </c>
      <c r="R6" s="96">
        <v>0</v>
      </c>
      <c r="S6" s="94">
        <v>41</v>
      </c>
      <c r="T6" s="97">
        <v>313.69</v>
      </c>
      <c r="U6" s="95">
        <v>225</v>
      </c>
      <c r="V6" s="98">
        <v>1126.52</v>
      </c>
    </row>
    <row r="7" spans="1:22" x14ac:dyDescent="0.3">
      <c r="A7" s="94">
        <v>2</v>
      </c>
      <c r="B7" s="94" t="s">
        <v>4</v>
      </c>
      <c r="C7" s="94">
        <v>0</v>
      </c>
      <c r="D7" s="96">
        <v>0</v>
      </c>
      <c r="E7" s="94">
        <v>0</v>
      </c>
      <c r="F7" s="96">
        <v>0</v>
      </c>
      <c r="G7" s="94">
        <v>900</v>
      </c>
      <c r="H7" s="96">
        <v>260.92</v>
      </c>
      <c r="I7" s="94">
        <v>0</v>
      </c>
      <c r="J7" s="96">
        <v>0</v>
      </c>
      <c r="K7" s="94">
        <v>0</v>
      </c>
      <c r="L7" s="96">
        <v>0</v>
      </c>
      <c r="M7" s="94">
        <v>300</v>
      </c>
      <c r="N7" s="96">
        <v>320</v>
      </c>
      <c r="O7" s="94">
        <v>1048</v>
      </c>
      <c r="P7" s="96">
        <v>4359.5</v>
      </c>
      <c r="Q7" s="94">
        <v>26</v>
      </c>
      <c r="R7" s="96">
        <v>1.56</v>
      </c>
      <c r="S7" s="94">
        <v>0</v>
      </c>
      <c r="T7" s="97">
        <v>0</v>
      </c>
      <c r="U7" s="95">
        <v>2274</v>
      </c>
      <c r="V7" s="98">
        <v>4941.9799999999996</v>
      </c>
    </row>
    <row r="8" spans="1:22" x14ac:dyDescent="0.3">
      <c r="A8" s="94">
        <v>3</v>
      </c>
      <c r="B8" s="94" t="s">
        <v>5</v>
      </c>
      <c r="C8" s="94">
        <v>0</v>
      </c>
      <c r="D8" s="96">
        <v>0</v>
      </c>
      <c r="E8" s="94">
        <v>1</v>
      </c>
      <c r="F8" s="96">
        <v>7.0000000000000007E-2</v>
      </c>
      <c r="G8" s="94">
        <v>67</v>
      </c>
      <c r="H8" s="96">
        <v>392</v>
      </c>
      <c r="I8" s="94">
        <v>0</v>
      </c>
      <c r="J8" s="96">
        <v>0</v>
      </c>
      <c r="K8" s="94">
        <v>0</v>
      </c>
      <c r="L8" s="96">
        <v>0</v>
      </c>
      <c r="M8" s="94">
        <v>0</v>
      </c>
      <c r="N8" s="96">
        <v>0</v>
      </c>
      <c r="O8" s="94">
        <v>0</v>
      </c>
      <c r="P8" s="96">
        <v>0</v>
      </c>
      <c r="Q8" s="94">
        <v>0</v>
      </c>
      <c r="R8" s="96">
        <v>0</v>
      </c>
      <c r="S8" s="94">
        <v>0</v>
      </c>
      <c r="T8" s="97">
        <v>0</v>
      </c>
      <c r="U8" s="95">
        <v>68</v>
      </c>
      <c r="V8" s="98">
        <v>392.07</v>
      </c>
    </row>
    <row r="9" spans="1:22" s="47" customFormat="1" x14ac:dyDescent="0.3">
      <c r="A9" s="94">
        <v>4</v>
      </c>
      <c r="B9" s="94" t="s">
        <v>6</v>
      </c>
      <c r="C9" s="94">
        <v>180</v>
      </c>
      <c r="D9" s="96">
        <v>107.21</v>
      </c>
      <c r="E9" s="94">
        <v>74</v>
      </c>
      <c r="F9" s="96">
        <v>135.59</v>
      </c>
      <c r="G9" s="94">
        <v>1906</v>
      </c>
      <c r="H9" s="96">
        <v>13644.83</v>
      </c>
      <c r="I9" s="94">
        <v>30</v>
      </c>
      <c r="J9" s="96">
        <v>2.56</v>
      </c>
      <c r="K9" s="94">
        <v>0</v>
      </c>
      <c r="L9" s="96">
        <v>0</v>
      </c>
      <c r="M9" s="94">
        <v>79</v>
      </c>
      <c r="N9" s="96">
        <v>24.03</v>
      </c>
      <c r="O9" s="94">
        <v>185</v>
      </c>
      <c r="P9" s="96">
        <v>839.77</v>
      </c>
      <c r="Q9" s="94">
        <v>308</v>
      </c>
      <c r="R9" s="96">
        <v>19.329999999999998</v>
      </c>
      <c r="S9" s="94">
        <v>187</v>
      </c>
      <c r="T9" s="97">
        <v>875.01</v>
      </c>
      <c r="U9" s="95">
        <v>2949</v>
      </c>
      <c r="V9" s="98">
        <v>15648.33</v>
      </c>
    </row>
    <row r="10" spans="1:22" x14ac:dyDescent="0.3">
      <c r="A10" s="94">
        <v>5</v>
      </c>
      <c r="B10" s="94" t="s">
        <v>7</v>
      </c>
      <c r="C10" s="94">
        <v>1271</v>
      </c>
      <c r="D10" s="96">
        <v>709.01</v>
      </c>
      <c r="E10" s="94">
        <v>18</v>
      </c>
      <c r="F10" s="96">
        <v>28.34</v>
      </c>
      <c r="G10" s="94">
        <v>270</v>
      </c>
      <c r="H10" s="96">
        <v>403.1</v>
      </c>
      <c r="I10" s="94">
        <v>2</v>
      </c>
      <c r="J10" s="96">
        <v>6.38</v>
      </c>
      <c r="K10" s="94">
        <v>214</v>
      </c>
      <c r="L10" s="96">
        <v>121.87</v>
      </c>
      <c r="M10" s="94">
        <v>13</v>
      </c>
      <c r="N10" s="96">
        <v>11.65</v>
      </c>
      <c r="O10" s="94">
        <v>76</v>
      </c>
      <c r="P10" s="96">
        <v>123.5</v>
      </c>
      <c r="Q10" s="94">
        <v>0</v>
      </c>
      <c r="R10" s="96">
        <v>0</v>
      </c>
      <c r="S10" s="94">
        <v>10</v>
      </c>
      <c r="T10" s="97">
        <v>8.74</v>
      </c>
      <c r="U10" s="95">
        <v>1874</v>
      </c>
      <c r="V10" s="98">
        <v>1412.59</v>
      </c>
    </row>
    <row r="11" spans="1:22" x14ac:dyDescent="0.3">
      <c r="A11" s="94">
        <v>6</v>
      </c>
      <c r="B11" s="94" t="s">
        <v>8</v>
      </c>
      <c r="C11" s="94">
        <v>9</v>
      </c>
      <c r="D11" s="96">
        <v>4.8499999999999996</v>
      </c>
      <c r="E11" s="94">
        <v>10</v>
      </c>
      <c r="F11" s="96">
        <v>20.25</v>
      </c>
      <c r="G11" s="94">
        <v>69</v>
      </c>
      <c r="H11" s="96">
        <v>565.23</v>
      </c>
      <c r="I11" s="94">
        <v>0</v>
      </c>
      <c r="J11" s="96">
        <v>0</v>
      </c>
      <c r="K11" s="94">
        <v>0</v>
      </c>
      <c r="L11" s="96">
        <v>0</v>
      </c>
      <c r="M11" s="94">
        <v>0</v>
      </c>
      <c r="N11" s="96">
        <v>0</v>
      </c>
      <c r="O11" s="94">
        <v>25</v>
      </c>
      <c r="P11" s="96">
        <v>41.5</v>
      </c>
      <c r="Q11" s="94">
        <v>0</v>
      </c>
      <c r="R11" s="96">
        <v>0</v>
      </c>
      <c r="S11" s="94">
        <v>11</v>
      </c>
      <c r="T11" s="97">
        <v>242.34</v>
      </c>
      <c r="U11" s="95">
        <v>124</v>
      </c>
      <c r="V11" s="98">
        <v>874.17</v>
      </c>
    </row>
    <row r="12" spans="1:22" x14ac:dyDescent="0.3">
      <c r="A12" s="94">
        <v>7</v>
      </c>
      <c r="B12" s="94" t="s">
        <v>9</v>
      </c>
      <c r="C12" s="94">
        <v>12</v>
      </c>
      <c r="D12" s="96">
        <v>16.79</v>
      </c>
      <c r="E12" s="94">
        <v>0</v>
      </c>
      <c r="F12" s="96">
        <v>0</v>
      </c>
      <c r="G12" s="94">
        <v>133</v>
      </c>
      <c r="H12" s="96">
        <v>723.27</v>
      </c>
      <c r="I12" s="94">
        <v>0</v>
      </c>
      <c r="J12" s="96">
        <v>0</v>
      </c>
      <c r="K12" s="94">
        <v>0</v>
      </c>
      <c r="L12" s="96">
        <v>0</v>
      </c>
      <c r="M12" s="94">
        <v>0</v>
      </c>
      <c r="N12" s="96">
        <v>0</v>
      </c>
      <c r="O12" s="94">
        <v>0</v>
      </c>
      <c r="P12" s="96">
        <v>0</v>
      </c>
      <c r="Q12" s="94">
        <v>0</v>
      </c>
      <c r="R12" s="96">
        <v>0</v>
      </c>
      <c r="S12" s="94">
        <v>0</v>
      </c>
      <c r="T12" s="97">
        <v>0</v>
      </c>
      <c r="U12" s="95">
        <v>145</v>
      </c>
      <c r="V12" s="98">
        <v>740.06</v>
      </c>
    </row>
    <row r="13" spans="1:22" x14ac:dyDescent="0.3">
      <c r="A13" s="94">
        <v>8</v>
      </c>
      <c r="B13" s="94" t="s">
        <v>10</v>
      </c>
      <c r="C13" s="94">
        <v>2063</v>
      </c>
      <c r="D13" s="96">
        <v>1229.5999999999999</v>
      </c>
      <c r="E13" s="94">
        <v>38</v>
      </c>
      <c r="F13" s="96">
        <v>21.92</v>
      </c>
      <c r="G13" s="94">
        <v>2327</v>
      </c>
      <c r="H13" s="96">
        <v>1611.96</v>
      </c>
      <c r="I13" s="94">
        <v>0</v>
      </c>
      <c r="J13" s="96">
        <v>0</v>
      </c>
      <c r="K13" s="94">
        <v>65</v>
      </c>
      <c r="L13" s="96">
        <v>44.1</v>
      </c>
      <c r="M13" s="94">
        <v>2237</v>
      </c>
      <c r="N13" s="96">
        <v>2405.4</v>
      </c>
      <c r="O13" s="94">
        <v>2619</v>
      </c>
      <c r="P13" s="96">
        <v>3001.4</v>
      </c>
      <c r="Q13" s="94">
        <v>20</v>
      </c>
      <c r="R13" s="96">
        <v>2.4500000000000002</v>
      </c>
      <c r="S13" s="94">
        <v>2146</v>
      </c>
      <c r="T13" s="97">
        <v>2351.25</v>
      </c>
      <c r="U13" s="95">
        <v>11515</v>
      </c>
      <c r="V13" s="98">
        <v>10668.08</v>
      </c>
    </row>
    <row r="14" spans="1:22" x14ac:dyDescent="0.3">
      <c r="A14" s="94">
        <v>9</v>
      </c>
      <c r="B14" s="94" t="s">
        <v>11</v>
      </c>
      <c r="C14" s="94">
        <v>5</v>
      </c>
      <c r="D14" s="96">
        <v>7.48</v>
      </c>
      <c r="E14" s="94">
        <v>0</v>
      </c>
      <c r="F14" s="96">
        <v>0</v>
      </c>
      <c r="G14" s="94">
        <v>132</v>
      </c>
      <c r="H14" s="96">
        <v>956.17</v>
      </c>
      <c r="I14" s="94">
        <v>0</v>
      </c>
      <c r="J14" s="96">
        <v>0</v>
      </c>
      <c r="K14" s="94">
        <v>0</v>
      </c>
      <c r="L14" s="96">
        <v>0</v>
      </c>
      <c r="M14" s="94">
        <v>11</v>
      </c>
      <c r="N14" s="96">
        <v>0.56000000000000005</v>
      </c>
      <c r="O14" s="94">
        <v>0</v>
      </c>
      <c r="P14" s="96">
        <v>0</v>
      </c>
      <c r="Q14" s="94">
        <v>0</v>
      </c>
      <c r="R14" s="96">
        <v>0</v>
      </c>
      <c r="S14" s="94">
        <v>0</v>
      </c>
      <c r="T14" s="97">
        <v>0</v>
      </c>
      <c r="U14" s="95">
        <v>148</v>
      </c>
      <c r="V14" s="98">
        <v>964.21</v>
      </c>
    </row>
    <row r="15" spans="1:22" x14ac:dyDescent="0.3">
      <c r="A15" s="94">
        <v>10</v>
      </c>
      <c r="B15" s="94" t="s">
        <v>12</v>
      </c>
      <c r="C15" s="94">
        <v>6074</v>
      </c>
      <c r="D15" s="96">
        <v>4073.43</v>
      </c>
      <c r="E15" s="94">
        <v>286</v>
      </c>
      <c r="F15" s="96">
        <v>426.24</v>
      </c>
      <c r="G15" s="94">
        <v>6913</v>
      </c>
      <c r="H15" s="96">
        <v>15835.4</v>
      </c>
      <c r="I15" s="94">
        <v>2</v>
      </c>
      <c r="J15" s="96">
        <v>132.04</v>
      </c>
      <c r="K15" s="94">
        <v>34</v>
      </c>
      <c r="L15" s="96">
        <v>31.81</v>
      </c>
      <c r="M15" s="94">
        <v>2762</v>
      </c>
      <c r="N15" s="96">
        <v>1283.57</v>
      </c>
      <c r="O15" s="94">
        <v>1828</v>
      </c>
      <c r="P15" s="96">
        <v>4184.38</v>
      </c>
      <c r="Q15" s="94">
        <v>10</v>
      </c>
      <c r="R15" s="96">
        <v>0</v>
      </c>
      <c r="S15" s="94">
        <v>412</v>
      </c>
      <c r="T15" s="97">
        <v>187.43</v>
      </c>
      <c r="U15" s="95">
        <v>18321</v>
      </c>
      <c r="V15" s="98">
        <v>26154.3</v>
      </c>
    </row>
    <row r="16" spans="1:22" x14ac:dyDescent="0.3">
      <c r="A16" s="94">
        <v>11</v>
      </c>
      <c r="B16" s="94" t="s">
        <v>13</v>
      </c>
      <c r="C16" s="94">
        <v>137</v>
      </c>
      <c r="D16" s="96">
        <v>68.64</v>
      </c>
      <c r="E16" s="94">
        <v>27</v>
      </c>
      <c r="F16" s="96">
        <v>62.22</v>
      </c>
      <c r="G16" s="94">
        <v>342</v>
      </c>
      <c r="H16" s="96">
        <v>1113.68</v>
      </c>
      <c r="I16" s="94">
        <v>0</v>
      </c>
      <c r="J16" s="96">
        <v>0</v>
      </c>
      <c r="K16" s="94">
        <v>0</v>
      </c>
      <c r="L16" s="96">
        <v>0</v>
      </c>
      <c r="M16" s="94">
        <v>25</v>
      </c>
      <c r="N16" s="96">
        <v>14.98</v>
      </c>
      <c r="O16" s="94">
        <v>26</v>
      </c>
      <c r="P16" s="96">
        <v>81.25</v>
      </c>
      <c r="Q16" s="94">
        <v>0</v>
      </c>
      <c r="R16" s="96">
        <v>0</v>
      </c>
      <c r="S16" s="94">
        <v>59</v>
      </c>
      <c r="T16" s="97">
        <v>586.1</v>
      </c>
      <c r="U16" s="95">
        <v>616</v>
      </c>
      <c r="V16" s="98">
        <v>1926.87</v>
      </c>
    </row>
    <row r="17" spans="1:22" x14ac:dyDescent="0.3">
      <c r="A17" s="94">
        <v>12</v>
      </c>
      <c r="B17" s="94" t="s">
        <v>14</v>
      </c>
      <c r="C17" s="94">
        <v>92</v>
      </c>
      <c r="D17" s="96">
        <v>87.78</v>
      </c>
      <c r="E17" s="94">
        <v>7</v>
      </c>
      <c r="F17" s="96">
        <v>5.64</v>
      </c>
      <c r="G17" s="94">
        <v>222</v>
      </c>
      <c r="H17" s="96">
        <v>482.81</v>
      </c>
      <c r="I17" s="94">
        <v>0</v>
      </c>
      <c r="J17" s="96">
        <v>0</v>
      </c>
      <c r="K17" s="94">
        <v>0</v>
      </c>
      <c r="L17" s="96">
        <v>0</v>
      </c>
      <c r="M17" s="94">
        <v>63</v>
      </c>
      <c r="N17" s="96">
        <v>24.37</v>
      </c>
      <c r="O17" s="94">
        <v>132</v>
      </c>
      <c r="P17" s="96">
        <v>250.33</v>
      </c>
      <c r="Q17" s="94">
        <v>0</v>
      </c>
      <c r="R17" s="96">
        <v>0</v>
      </c>
      <c r="S17" s="94">
        <v>77</v>
      </c>
      <c r="T17" s="97">
        <v>270.22000000000003</v>
      </c>
      <c r="U17" s="95">
        <v>593</v>
      </c>
      <c r="V17" s="98">
        <v>1121.1500000000001</v>
      </c>
    </row>
    <row r="18" spans="1:22" x14ac:dyDescent="0.3">
      <c r="A18" s="344" t="s">
        <v>15</v>
      </c>
      <c r="B18" s="344" t="s">
        <v>16</v>
      </c>
      <c r="C18" s="344">
        <f t="shared" ref="C18:T18" si="0">SUM(C6:C17)</f>
        <v>9849</v>
      </c>
      <c r="D18" s="345">
        <f t="shared" si="0"/>
        <v>6380.51</v>
      </c>
      <c r="E18" s="344">
        <f t="shared" si="0"/>
        <v>496</v>
      </c>
      <c r="F18" s="345">
        <f t="shared" si="0"/>
        <v>916.54000000000008</v>
      </c>
      <c r="G18" s="344">
        <f t="shared" si="0"/>
        <v>13334</v>
      </c>
      <c r="H18" s="345">
        <f t="shared" si="0"/>
        <v>36509.709999999992</v>
      </c>
      <c r="I18" s="344">
        <f t="shared" si="0"/>
        <v>124</v>
      </c>
      <c r="J18" s="345">
        <f t="shared" si="0"/>
        <v>140.97999999999999</v>
      </c>
      <c r="K18" s="344">
        <f t="shared" si="0"/>
        <v>313</v>
      </c>
      <c r="L18" s="345">
        <f t="shared" si="0"/>
        <v>198.28</v>
      </c>
      <c r="M18" s="344">
        <f t="shared" si="0"/>
        <v>5490</v>
      </c>
      <c r="N18" s="345">
        <f t="shared" si="0"/>
        <v>4084.56</v>
      </c>
      <c r="O18" s="344">
        <f t="shared" si="0"/>
        <v>5939</v>
      </c>
      <c r="P18" s="345">
        <f t="shared" si="0"/>
        <v>12881.63</v>
      </c>
      <c r="Q18" s="344">
        <f t="shared" si="0"/>
        <v>364</v>
      </c>
      <c r="R18" s="345">
        <f t="shared" si="0"/>
        <v>23.339999999999996</v>
      </c>
      <c r="S18" s="344">
        <f t="shared" si="0"/>
        <v>2943</v>
      </c>
      <c r="T18" s="346">
        <f t="shared" si="0"/>
        <v>4834.78</v>
      </c>
      <c r="U18" s="138">
        <f>C18+E18+G18+I18+K18+M18+O18+Q18+S18</f>
        <v>38852</v>
      </c>
      <c r="V18" s="197">
        <f>D18+F18+H18+J18+L18+N18+P18+R18+T18</f>
        <v>65970.329999999987</v>
      </c>
    </row>
    <row r="19" spans="1:22" x14ac:dyDescent="0.3">
      <c r="A19" s="94">
        <v>1</v>
      </c>
      <c r="B19" s="94" t="s">
        <v>17</v>
      </c>
      <c r="C19" s="2">
        <v>0</v>
      </c>
      <c r="D19" s="53">
        <v>0</v>
      </c>
      <c r="E19" s="2">
        <v>6</v>
      </c>
      <c r="F19" s="53">
        <v>5.14</v>
      </c>
      <c r="G19" s="2">
        <v>14</v>
      </c>
      <c r="H19" s="53">
        <v>17.88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3">
        <v>0</v>
      </c>
      <c r="O19" s="2">
        <v>0</v>
      </c>
      <c r="P19" s="53">
        <v>0</v>
      </c>
      <c r="Q19" s="2">
        <v>0</v>
      </c>
      <c r="R19" s="53">
        <v>0</v>
      </c>
      <c r="S19" s="2">
        <v>0</v>
      </c>
      <c r="T19" s="53">
        <v>0</v>
      </c>
      <c r="U19" s="2">
        <v>20</v>
      </c>
      <c r="V19" s="53">
        <v>23.02</v>
      </c>
    </row>
    <row r="20" spans="1:22" x14ac:dyDescent="0.3">
      <c r="A20" s="94">
        <v>2</v>
      </c>
      <c r="B20" s="94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4</v>
      </c>
      <c r="H20" s="53">
        <v>194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3">
        <v>0</v>
      </c>
      <c r="O20" s="2">
        <v>0</v>
      </c>
      <c r="P20" s="53">
        <v>0</v>
      </c>
      <c r="Q20" s="2">
        <v>0</v>
      </c>
      <c r="R20" s="53">
        <v>0</v>
      </c>
      <c r="S20" s="2">
        <v>0</v>
      </c>
      <c r="T20" s="53">
        <v>0</v>
      </c>
      <c r="U20" s="2">
        <v>4</v>
      </c>
      <c r="V20" s="53">
        <v>194</v>
      </c>
    </row>
    <row r="21" spans="1:22" x14ac:dyDescent="0.3">
      <c r="A21" s="94">
        <v>3</v>
      </c>
      <c r="B21" s="94" t="s">
        <v>18</v>
      </c>
      <c r="C21" s="2">
        <v>5</v>
      </c>
      <c r="D21" s="53">
        <v>6.61</v>
      </c>
      <c r="E21" s="2">
        <v>1</v>
      </c>
      <c r="F21" s="53">
        <v>1.98</v>
      </c>
      <c r="G21" s="2">
        <v>35</v>
      </c>
      <c r="H21" s="53">
        <v>125</v>
      </c>
      <c r="I21" s="2">
        <v>0</v>
      </c>
      <c r="J21" s="53">
        <v>0</v>
      </c>
      <c r="K21" s="2">
        <v>7</v>
      </c>
      <c r="L21" s="53">
        <v>1.7</v>
      </c>
      <c r="M21" s="2">
        <v>2</v>
      </c>
      <c r="N21" s="53">
        <v>0.3</v>
      </c>
      <c r="O21" s="2">
        <v>7</v>
      </c>
      <c r="P21" s="53">
        <v>12.71</v>
      </c>
      <c r="Q21" s="2">
        <v>0</v>
      </c>
      <c r="R21" s="53">
        <v>0</v>
      </c>
      <c r="S21" s="2">
        <v>0</v>
      </c>
      <c r="T21" s="53">
        <v>0</v>
      </c>
      <c r="U21" s="2">
        <v>57</v>
      </c>
      <c r="V21" s="53">
        <v>148.30000000000001</v>
      </c>
    </row>
    <row r="22" spans="1:22" x14ac:dyDescent="0.3">
      <c r="A22" s="94">
        <v>4</v>
      </c>
      <c r="B22" s="94" t="s">
        <v>19</v>
      </c>
      <c r="C22" s="2">
        <v>0</v>
      </c>
      <c r="D22" s="53">
        <v>0</v>
      </c>
      <c r="E22" s="2">
        <v>11</v>
      </c>
      <c r="F22" s="53">
        <v>67.03</v>
      </c>
      <c r="G22" s="2">
        <v>352</v>
      </c>
      <c r="H22" s="53">
        <v>2654.28</v>
      </c>
      <c r="I22" s="2">
        <v>0</v>
      </c>
      <c r="J22" s="53">
        <v>0</v>
      </c>
      <c r="K22" s="2">
        <v>0</v>
      </c>
      <c r="L22" s="53">
        <v>0</v>
      </c>
      <c r="M22" s="2">
        <v>0</v>
      </c>
      <c r="N22" s="53">
        <v>0</v>
      </c>
      <c r="O22" s="2">
        <v>304</v>
      </c>
      <c r="P22" s="53">
        <v>2205.7600000000002</v>
      </c>
      <c r="Q22" s="2">
        <v>0</v>
      </c>
      <c r="R22" s="53">
        <v>0</v>
      </c>
      <c r="S22" s="2">
        <v>0</v>
      </c>
      <c r="T22" s="53">
        <v>0</v>
      </c>
      <c r="U22" s="2">
        <v>667</v>
      </c>
      <c r="V22" s="53">
        <v>4927.07</v>
      </c>
    </row>
    <row r="23" spans="1:22" x14ac:dyDescent="0.3">
      <c r="A23" s="94">
        <v>5</v>
      </c>
      <c r="B23" s="94" t="s">
        <v>20</v>
      </c>
      <c r="C23" s="2">
        <v>5</v>
      </c>
      <c r="D23" s="53">
        <v>43.4</v>
      </c>
      <c r="E23" s="2">
        <v>2</v>
      </c>
      <c r="F23" s="53">
        <v>49.28</v>
      </c>
      <c r="G23" s="2">
        <v>12</v>
      </c>
      <c r="H23" s="53">
        <v>103.49</v>
      </c>
      <c r="I23" s="2">
        <v>0</v>
      </c>
      <c r="J23" s="53">
        <v>0</v>
      </c>
      <c r="K23" s="2">
        <v>0</v>
      </c>
      <c r="L23" s="53">
        <v>0</v>
      </c>
      <c r="M23" s="2">
        <v>5</v>
      </c>
      <c r="N23" s="53">
        <v>0.41</v>
      </c>
      <c r="O23" s="2">
        <v>140</v>
      </c>
      <c r="P23" s="53">
        <v>276.08</v>
      </c>
      <c r="Q23" s="2">
        <v>0</v>
      </c>
      <c r="R23" s="53">
        <v>0</v>
      </c>
      <c r="S23" s="2">
        <v>0</v>
      </c>
      <c r="T23" s="53">
        <v>0</v>
      </c>
      <c r="U23" s="2">
        <v>164</v>
      </c>
      <c r="V23" s="53">
        <v>472.66</v>
      </c>
    </row>
    <row r="24" spans="1:22" x14ac:dyDescent="0.3">
      <c r="A24" s="94">
        <v>6</v>
      </c>
      <c r="B24" s="94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3">
        <v>0</v>
      </c>
      <c r="O24" s="2">
        <v>0</v>
      </c>
      <c r="P24" s="53">
        <v>0</v>
      </c>
      <c r="Q24" s="2">
        <v>0</v>
      </c>
      <c r="R24" s="53">
        <v>0</v>
      </c>
      <c r="S24" s="2">
        <v>0</v>
      </c>
      <c r="T24" s="53">
        <v>0</v>
      </c>
      <c r="U24" s="2">
        <v>0</v>
      </c>
      <c r="V24" s="53">
        <v>0</v>
      </c>
    </row>
    <row r="25" spans="1:22" x14ac:dyDescent="0.3">
      <c r="A25" s="94">
        <v>7</v>
      </c>
      <c r="B25" s="94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0</v>
      </c>
      <c r="L25" s="53">
        <v>0</v>
      </c>
      <c r="M25" s="2">
        <v>0</v>
      </c>
      <c r="N25" s="53">
        <v>0</v>
      </c>
      <c r="O25" s="2">
        <v>0</v>
      </c>
      <c r="P25" s="53">
        <v>0</v>
      </c>
      <c r="Q25" s="2">
        <v>0</v>
      </c>
      <c r="R25" s="53">
        <v>0</v>
      </c>
      <c r="S25" s="2">
        <v>0</v>
      </c>
      <c r="T25" s="53">
        <v>0</v>
      </c>
      <c r="U25" s="2">
        <v>0</v>
      </c>
      <c r="V25" s="53">
        <v>0</v>
      </c>
    </row>
    <row r="26" spans="1:22" x14ac:dyDescent="0.3">
      <c r="A26" s="94">
        <v>8</v>
      </c>
      <c r="B26" s="94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3">
        <v>0</v>
      </c>
      <c r="O26" s="2">
        <v>0</v>
      </c>
      <c r="P26" s="53">
        <v>0</v>
      </c>
      <c r="Q26" s="2">
        <v>0</v>
      </c>
      <c r="R26" s="53">
        <v>0</v>
      </c>
      <c r="S26" s="2">
        <v>0</v>
      </c>
      <c r="T26" s="53">
        <v>0</v>
      </c>
      <c r="U26" s="2">
        <v>0</v>
      </c>
      <c r="V26" s="53">
        <v>0</v>
      </c>
    </row>
    <row r="27" spans="1:22" x14ac:dyDescent="0.3">
      <c r="A27" s="344" t="s">
        <v>24</v>
      </c>
      <c r="B27" s="344" t="s">
        <v>16</v>
      </c>
      <c r="C27" s="344">
        <f t="shared" ref="C27:T27" si="1">SUM(C19:C26)</f>
        <v>10</v>
      </c>
      <c r="D27" s="345">
        <f t="shared" si="1"/>
        <v>50.01</v>
      </c>
      <c r="E27" s="344">
        <f t="shared" si="1"/>
        <v>20</v>
      </c>
      <c r="F27" s="345">
        <f t="shared" si="1"/>
        <v>123.43</v>
      </c>
      <c r="G27" s="344">
        <f t="shared" si="1"/>
        <v>417</v>
      </c>
      <c r="H27" s="345">
        <f t="shared" si="1"/>
        <v>3094.65</v>
      </c>
      <c r="I27" s="344">
        <f t="shared" si="1"/>
        <v>0</v>
      </c>
      <c r="J27" s="345">
        <f t="shared" si="1"/>
        <v>0</v>
      </c>
      <c r="K27" s="344">
        <f t="shared" si="1"/>
        <v>7</v>
      </c>
      <c r="L27" s="345">
        <f t="shared" si="1"/>
        <v>1.7</v>
      </c>
      <c r="M27" s="344">
        <f t="shared" si="1"/>
        <v>7</v>
      </c>
      <c r="N27" s="345">
        <f t="shared" si="1"/>
        <v>0.71</v>
      </c>
      <c r="O27" s="344">
        <f t="shared" si="1"/>
        <v>451</v>
      </c>
      <c r="P27" s="345">
        <f t="shared" si="1"/>
        <v>2494.5500000000002</v>
      </c>
      <c r="Q27" s="344">
        <f t="shared" si="1"/>
        <v>0</v>
      </c>
      <c r="R27" s="345">
        <f t="shared" si="1"/>
        <v>0</v>
      </c>
      <c r="S27" s="344">
        <f t="shared" si="1"/>
        <v>0</v>
      </c>
      <c r="T27" s="346">
        <f t="shared" si="1"/>
        <v>0</v>
      </c>
      <c r="U27" s="138">
        <f t="shared" ref="U27:V31" si="2">C27+E27+G27+I27+K27+M27+O27+Q27+S27</f>
        <v>912</v>
      </c>
      <c r="V27" s="197">
        <f t="shared" si="2"/>
        <v>5765.05</v>
      </c>
    </row>
    <row r="28" spans="1:22" x14ac:dyDescent="0.3">
      <c r="A28" s="94">
        <v>1</v>
      </c>
      <c r="B28" s="94" t="s">
        <v>25</v>
      </c>
      <c r="C28" s="94">
        <v>0</v>
      </c>
      <c r="D28" s="96">
        <v>0</v>
      </c>
      <c r="E28" s="94">
        <v>0</v>
      </c>
      <c r="F28" s="96">
        <v>0</v>
      </c>
      <c r="G28" s="94">
        <v>0</v>
      </c>
      <c r="H28" s="96">
        <v>0</v>
      </c>
      <c r="I28" s="94">
        <v>0</v>
      </c>
      <c r="J28" s="96">
        <v>0</v>
      </c>
      <c r="K28" s="94">
        <v>0</v>
      </c>
      <c r="L28" s="96">
        <v>0</v>
      </c>
      <c r="M28" s="94">
        <v>0</v>
      </c>
      <c r="N28" s="96">
        <v>0</v>
      </c>
      <c r="O28" s="94">
        <v>0</v>
      </c>
      <c r="P28" s="96">
        <v>0</v>
      </c>
      <c r="Q28" s="94">
        <v>0</v>
      </c>
      <c r="R28" s="96">
        <v>0</v>
      </c>
      <c r="S28" s="94">
        <v>0</v>
      </c>
      <c r="T28" s="97">
        <v>0</v>
      </c>
      <c r="U28" s="95">
        <f t="shared" si="2"/>
        <v>0</v>
      </c>
      <c r="V28" s="98">
        <f t="shared" si="2"/>
        <v>0</v>
      </c>
    </row>
    <row r="29" spans="1:22" s="17" customFormat="1" x14ac:dyDescent="0.3">
      <c r="A29" s="344" t="s">
        <v>26</v>
      </c>
      <c r="B29" s="344" t="s">
        <v>16</v>
      </c>
      <c r="C29" s="344">
        <f>C28</f>
        <v>0</v>
      </c>
      <c r="D29" s="345">
        <f t="shared" ref="D29:T29" si="3">D28</f>
        <v>0</v>
      </c>
      <c r="E29" s="344">
        <f t="shared" si="3"/>
        <v>0</v>
      </c>
      <c r="F29" s="345">
        <f t="shared" si="3"/>
        <v>0</v>
      </c>
      <c r="G29" s="344">
        <f t="shared" si="3"/>
        <v>0</v>
      </c>
      <c r="H29" s="345">
        <f t="shared" si="3"/>
        <v>0</v>
      </c>
      <c r="I29" s="344">
        <f t="shared" si="3"/>
        <v>0</v>
      </c>
      <c r="J29" s="345">
        <f t="shared" si="3"/>
        <v>0</v>
      </c>
      <c r="K29" s="344">
        <f t="shared" si="3"/>
        <v>0</v>
      </c>
      <c r="L29" s="345">
        <f t="shared" si="3"/>
        <v>0</v>
      </c>
      <c r="M29" s="344">
        <f t="shared" si="3"/>
        <v>0</v>
      </c>
      <c r="N29" s="345">
        <f t="shared" si="3"/>
        <v>0</v>
      </c>
      <c r="O29" s="344">
        <f t="shared" si="3"/>
        <v>0</v>
      </c>
      <c r="P29" s="345">
        <f t="shared" si="3"/>
        <v>0</v>
      </c>
      <c r="Q29" s="344">
        <f t="shared" si="3"/>
        <v>0</v>
      </c>
      <c r="R29" s="345">
        <f t="shared" si="3"/>
        <v>0</v>
      </c>
      <c r="S29" s="344">
        <f t="shared" si="3"/>
        <v>0</v>
      </c>
      <c r="T29" s="346">
        <f t="shared" si="3"/>
        <v>0</v>
      </c>
      <c r="U29" s="138">
        <f t="shared" si="2"/>
        <v>0</v>
      </c>
      <c r="V29" s="197">
        <f t="shared" si="2"/>
        <v>0</v>
      </c>
    </row>
    <row r="30" spans="1:22" x14ac:dyDescent="0.3">
      <c r="A30" s="94">
        <v>1</v>
      </c>
      <c r="B30" s="94" t="s">
        <v>27</v>
      </c>
      <c r="C30" s="94">
        <v>0</v>
      </c>
      <c r="D30" s="96">
        <v>0</v>
      </c>
      <c r="E30" s="94">
        <v>0</v>
      </c>
      <c r="F30" s="96">
        <v>0</v>
      </c>
      <c r="G30" s="94">
        <v>0</v>
      </c>
      <c r="H30" s="96">
        <v>0</v>
      </c>
      <c r="I30" s="94">
        <v>0</v>
      </c>
      <c r="J30" s="96">
        <v>0</v>
      </c>
      <c r="K30" s="94">
        <v>146</v>
      </c>
      <c r="L30" s="96">
        <v>168.79</v>
      </c>
      <c r="M30" s="94">
        <v>0</v>
      </c>
      <c r="N30" s="96">
        <v>0</v>
      </c>
      <c r="O30" s="94">
        <v>0</v>
      </c>
      <c r="P30" s="96">
        <v>0</v>
      </c>
      <c r="Q30" s="94">
        <v>0</v>
      </c>
      <c r="R30" s="96">
        <v>0</v>
      </c>
      <c r="S30" s="94">
        <v>0</v>
      </c>
      <c r="T30" s="97">
        <v>0</v>
      </c>
      <c r="U30" s="95">
        <f t="shared" si="2"/>
        <v>146</v>
      </c>
      <c r="V30" s="98">
        <f t="shared" si="2"/>
        <v>168.79</v>
      </c>
    </row>
    <row r="31" spans="1:22" x14ac:dyDescent="0.3">
      <c r="A31" s="344" t="s">
        <v>28</v>
      </c>
      <c r="B31" s="344" t="s">
        <v>16</v>
      </c>
      <c r="C31" s="344">
        <f>C18+C27+C29+C30</f>
        <v>9859</v>
      </c>
      <c r="D31" s="345">
        <f t="shared" ref="D31:T31" si="4">D18+D27+D29+D30</f>
        <v>6430.52</v>
      </c>
      <c r="E31" s="344">
        <f t="shared" si="4"/>
        <v>516</v>
      </c>
      <c r="F31" s="345">
        <f t="shared" si="4"/>
        <v>1039.97</v>
      </c>
      <c r="G31" s="344">
        <f t="shared" si="4"/>
        <v>13751</v>
      </c>
      <c r="H31" s="345">
        <f t="shared" si="4"/>
        <v>39604.359999999993</v>
      </c>
      <c r="I31" s="344">
        <f t="shared" si="4"/>
        <v>124</v>
      </c>
      <c r="J31" s="345">
        <f t="shared" si="4"/>
        <v>140.97999999999999</v>
      </c>
      <c r="K31" s="344">
        <f t="shared" si="4"/>
        <v>466</v>
      </c>
      <c r="L31" s="345">
        <f t="shared" si="4"/>
        <v>368.77</v>
      </c>
      <c r="M31" s="344">
        <f t="shared" si="4"/>
        <v>5497</v>
      </c>
      <c r="N31" s="345">
        <f t="shared" si="4"/>
        <v>4085.27</v>
      </c>
      <c r="O31" s="344">
        <f t="shared" si="4"/>
        <v>6390</v>
      </c>
      <c r="P31" s="345">
        <f t="shared" si="4"/>
        <v>15376.18</v>
      </c>
      <c r="Q31" s="344">
        <f t="shared" si="4"/>
        <v>364</v>
      </c>
      <c r="R31" s="345">
        <f t="shared" si="4"/>
        <v>23.339999999999996</v>
      </c>
      <c r="S31" s="344">
        <f t="shared" si="4"/>
        <v>2943</v>
      </c>
      <c r="T31" s="346">
        <f t="shared" si="4"/>
        <v>4834.78</v>
      </c>
      <c r="U31" s="138">
        <f t="shared" si="2"/>
        <v>39910</v>
      </c>
      <c r="V31" s="197">
        <f t="shared" si="2"/>
        <v>71904.169999999984</v>
      </c>
    </row>
  </sheetData>
  <mergeCells count="15">
    <mergeCell ref="A1:V1"/>
    <mergeCell ref="U4:V4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4:A5"/>
    <mergeCell ref="B4:B5"/>
  </mergeCells>
  <printOptions gridLines="1"/>
  <pageMargins left="0.57999999999999996" right="0.25" top="0.75" bottom="0.75" header="0.3" footer="0.3"/>
  <pageSetup paperSize="9" scale="90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00B050"/>
  </sheetPr>
  <dimension ref="A1:V29"/>
  <sheetViews>
    <sheetView workbookViewId="0">
      <selection sqref="A1:V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5" bestFit="1" customWidth="1"/>
    <col min="4" max="4" width="7.5546875" style="46" bestFit="1" customWidth="1"/>
    <col min="5" max="5" width="4.109375" bestFit="1" customWidth="1"/>
    <col min="6" max="6" width="7.5546875" style="46" bestFit="1" customWidth="1"/>
    <col min="7" max="7" width="6" bestFit="1" customWidth="1"/>
    <col min="8" max="8" width="8.5546875" style="46" bestFit="1" customWidth="1"/>
    <col min="9" max="9" width="4.109375" bestFit="1" customWidth="1"/>
    <col min="10" max="10" width="6.5546875" style="46" bestFit="1" customWidth="1"/>
    <col min="11" max="11" width="4.109375" bestFit="1" customWidth="1"/>
    <col min="12" max="12" width="6.5546875" style="46" bestFit="1" customWidth="1"/>
    <col min="13" max="13" width="5" bestFit="1" customWidth="1"/>
    <col min="14" max="14" width="7.5546875" style="46" bestFit="1" customWidth="1"/>
    <col min="15" max="15" width="5" bestFit="1" customWidth="1"/>
    <col min="16" max="16" width="8.5546875" style="46" bestFit="1" customWidth="1"/>
    <col min="17" max="17" width="4.109375" bestFit="1" customWidth="1"/>
    <col min="18" max="18" width="5.5546875" style="46" bestFit="1" customWidth="1"/>
    <col min="19" max="19" width="5" bestFit="1" customWidth="1"/>
    <col min="20" max="20" width="7.5546875" style="46" bestFit="1" customWidth="1"/>
    <col min="21" max="21" width="6" bestFit="1" customWidth="1"/>
    <col min="22" max="22" width="8.5546875" style="46" bestFit="1" customWidth="1"/>
  </cols>
  <sheetData>
    <row r="1" spans="1:22" ht="23.4" x14ac:dyDescent="0.45">
      <c r="A1" s="641">
        <v>72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2" ht="49.5" customHeight="1" x14ac:dyDescent="0.45">
      <c r="A2" s="577" t="s">
        <v>840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1"/>
    </row>
    <row r="3" spans="1:22" ht="23.4" x14ac:dyDescent="0.45">
      <c r="A3" s="580" t="s">
        <v>801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3"/>
      <c r="U3" s="743"/>
      <c r="V3" s="744"/>
    </row>
    <row r="4" spans="1:22" ht="46.5" customHeight="1" x14ac:dyDescent="0.3">
      <c r="A4" s="398" t="s">
        <v>0</v>
      </c>
      <c r="B4" s="397" t="s">
        <v>84</v>
      </c>
      <c r="C4" s="705" t="s">
        <v>486</v>
      </c>
      <c r="D4" s="705"/>
      <c r="E4" s="705" t="s">
        <v>285</v>
      </c>
      <c r="F4" s="705"/>
      <c r="G4" s="705" t="s">
        <v>487</v>
      </c>
      <c r="H4" s="705"/>
      <c r="I4" s="705" t="s">
        <v>402</v>
      </c>
      <c r="J4" s="705"/>
      <c r="K4" s="705" t="s">
        <v>488</v>
      </c>
      <c r="L4" s="705"/>
      <c r="M4" s="705" t="s">
        <v>491</v>
      </c>
      <c r="N4" s="705"/>
      <c r="O4" s="705" t="s">
        <v>492</v>
      </c>
      <c r="P4" s="705"/>
      <c r="Q4" s="705" t="s">
        <v>489</v>
      </c>
      <c r="R4" s="705"/>
      <c r="S4" s="705" t="s">
        <v>490</v>
      </c>
      <c r="T4" s="705"/>
      <c r="U4" s="705" t="s">
        <v>265</v>
      </c>
      <c r="V4" s="705"/>
    </row>
    <row r="5" spans="1:22" x14ac:dyDescent="0.3">
      <c r="A5" s="1"/>
      <c r="B5" s="399"/>
      <c r="C5" s="404" t="s">
        <v>180</v>
      </c>
      <c r="D5" s="458" t="s">
        <v>182</v>
      </c>
      <c r="E5" s="404" t="s">
        <v>180</v>
      </c>
      <c r="F5" s="458" t="s">
        <v>182</v>
      </c>
      <c r="G5" s="404" t="s">
        <v>180</v>
      </c>
      <c r="H5" s="458" t="s">
        <v>182</v>
      </c>
      <c r="I5" s="404" t="s">
        <v>180</v>
      </c>
      <c r="J5" s="458" t="s">
        <v>182</v>
      </c>
      <c r="K5" s="404" t="s">
        <v>180</v>
      </c>
      <c r="L5" s="458" t="s">
        <v>182</v>
      </c>
      <c r="M5" s="404" t="s">
        <v>180</v>
      </c>
      <c r="N5" s="458" t="s">
        <v>182</v>
      </c>
      <c r="O5" s="404" t="s">
        <v>180</v>
      </c>
      <c r="P5" s="458" t="s">
        <v>182</v>
      </c>
      <c r="Q5" s="404" t="s">
        <v>180</v>
      </c>
      <c r="R5" s="458" t="s">
        <v>182</v>
      </c>
      <c r="S5" s="404" t="s">
        <v>180</v>
      </c>
      <c r="T5" s="458" t="s">
        <v>182</v>
      </c>
      <c r="U5" s="404" t="s">
        <v>180</v>
      </c>
      <c r="V5" s="458" t="s">
        <v>182</v>
      </c>
    </row>
    <row r="6" spans="1:22" x14ac:dyDescent="0.3">
      <c r="A6" s="5">
        <v>1</v>
      </c>
      <c r="B6" s="407" t="s">
        <v>96</v>
      </c>
      <c r="C6" s="411">
        <v>98</v>
      </c>
      <c r="D6" s="459">
        <v>37.520000000000003</v>
      </c>
      <c r="E6" s="411">
        <v>1</v>
      </c>
      <c r="F6" s="459">
        <v>0.57999999999999996</v>
      </c>
      <c r="G6" s="411">
        <v>104</v>
      </c>
      <c r="H6" s="459">
        <v>51.15</v>
      </c>
      <c r="I6" s="411">
        <v>0</v>
      </c>
      <c r="J6" s="459">
        <v>0</v>
      </c>
      <c r="K6" s="411">
        <v>0</v>
      </c>
      <c r="L6" s="459">
        <v>0</v>
      </c>
      <c r="M6" s="411">
        <v>24</v>
      </c>
      <c r="N6" s="459">
        <v>9.26</v>
      </c>
      <c r="O6" s="411">
        <v>0</v>
      </c>
      <c r="P6" s="459">
        <v>0</v>
      </c>
      <c r="Q6" s="411">
        <v>0</v>
      </c>
      <c r="R6" s="459">
        <v>0</v>
      </c>
      <c r="S6" s="411">
        <v>1</v>
      </c>
      <c r="T6" s="459">
        <v>1.71</v>
      </c>
      <c r="U6" s="411">
        <f>C6+E6+G6+I6+K6+M6+O6+Q6+S6</f>
        <v>228</v>
      </c>
      <c r="V6" s="459">
        <f>D6+F6+H6+J6+L6+N6+P6+R6+T6</f>
        <v>100.22</v>
      </c>
    </row>
    <row r="7" spans="1:22" x14ac:dyDescent="0.3">
      <c r="A7" s="5">
        <v>2</v>
      </c>
      <c r="B7" s="407" t="s">
        <v>97</v>
      </c>
      <c r="C7" s="411">
        <v>632</v>
      </c>
      <c r="D7" s="459">
        <v>275.24</v>
      </c>
      <c r="E7" s="411">
        <v>89</v>
      </c>
      <c r="F7" s="459">
        <v>51.16</v>
      </c>
      <c r="G7" s="411">
        <v>339</v>
      </c>
      <c r="H7" s="459">
        <v>187.76</v>
      </c>
      <c r="I7" s="411">
        <v>0</v>
      </c>
      <c r="J7" s="459">
        <v>0</v>
      </c>
      <c r="K7" s="411">
        <v>13</v>
      </c>
      <c r="L7" s="459">
        <v>6.96</v>
      </c>
      <c r="M7" s="411">
        <v>217</v>
      </c>
      <c r="N7" s="459">
        <v>82.56</v>
      </c>
      <c r="O7" s="411">
        <v>129</v>
      </c>
      <c r="P7" s="459">
        <v>82.25</v>
      </c>
      <c r="Q7" s="411">
        <v>1</v>
      </c>
      <c r="R7" s="459">
        <v>0</v>
      </c>
      <c r="S7" s="411">
        <v>46</v>
      </c>
      <c r="T7" s="459">
        <v>7.03</v>
      </c>
      <c r="U7" s="411">
        <f t="shared" ref="U7:U29" si="0">C7+E7+G7+I7+K7+M7+O7+Q7+S7</f>
        <v>1466</v>
      </c>
      <c r="V7" s="459">
        <f t="shared" ref="V7:V29" si="1">D7+F7+H7+J7+L7+N7+P7+R7+T7</f>
        <v>692.96</v>
      </c>
    </row>
    <row r="8" spans="1:22" x14ac:dyDescent="0.3">
      <c r="A8" s="5">
        <v>3</v>
      </c>
      <c r="B8" s="407" t="s">
        <v>98</v>
      </c>
      <c r="C8" s="411">
        <v>69</v>
      </c>
      <c r="D8" s="459">
        <v>48.18</v>
      </c>
      <c r="E8" s="411">
        <v>2</v>
      </c>
      <c r="F8" s="459">
        <v>0.88</v>
      </c>
      <c r="G8" s="411">
        <v>81</v>
      </c>
      <c r="H8" s="459">
        <v>139.79</v>
      </c>
      <c r="I8" s="411">
        <v>0</v>
      </c>
      <c r="J8" s="459">
        <v>0</v>
      </c>
      <c r="K8" s="411">
        <v>0</v>
      </c>
      <c r="L8" s="459">
        <v>0</v>
      </c>
      <c r="M8" s="411">
        <v>26</v>
      </c>
      <c r="N8" s="459">
        <v>14.26</v>
      </c>
      <c r="O8" s="411">
        <v>4</v>
      </c>
      <c r="P8" s="459">
        <v>4.97</v>
      </c>
      <c r="Q8" s="411">
        <v>0</v>
      </c>
      <c r="R8" s="459">
        <v>0</v>
      </c>
      <c r="S8" s="411">
        <v>2</v>
      </c>
      <c r="T8" s="459">
        <v>1.32</v>
      </c>
      <c r="U8" s="411">
        <f t="shared" si="0"/>
        <v>184</v>
      </c>
      <c r="V8" s="459">
        <f t="shared" si="1"/>
        <v>209.39999999999998</v>
      </c>
    </row>
    <row r="9" spans="1:22" x14ac:dyDescent="0.3">
      <c r="A9" s="5">
        <v>4</v>
      </c>
      <c r="B9" s="407" t="s">
        <v>99</v>
      </c>
      <c r="C9" s="411">
        <v>41</v>
      </c>
      <c r="D9" s="459">
        <v>34.909999999999997</v>
      </c>
      <c r="E9" s="411">
        <v>3</v>
      </c>
      <c r="F9" s="459">
        <v>22.32</v>
      </c>
      <c r="G9" s="411">
        <v>96</v>
      </c>
      <c r="H9" s="459">
        <v>390.6</v>
      </c>
      <c r="I9" s="411">
        <v>0</v>
      </c>
      <c r="J9" s="459">
        <v>0</v>
      </c>
      <c r="K9" s="411">
        <v>16</v>
      </c>
      <c r="L9" s="459">
        <v>31.59</v>
      </c>
      <c r="M9" s="411">
        <v>29</v>
      </c>
      <c r="N9" s="459">
        <v>10.25</v>
      </c>
      <c r="O9" s="411">
        <v>4</v>
      </c>
      <c r="P9" s="459">
        <v>21.07</v>
      </c>
      <c r="Q9" s="411">
        <v>0</v>
      </c>
      <c r="R9" s="459">
        <v>0</v>
      </c>
      <c r="S9" s="411">
        <v>3</v>
      </c>
      <c r="T9" s="459">
        <v>1.81</v>
      </c>
      <c r="U9" s="411">
        <f t="shared" si="0"/>
        <v>192</v>
      </c>
      <c r="V9" s="459">
        <f t="shared" si="1"/>
        <v>512.54999999999995</v>
      </c>
    </row>
    <row r="10" spans="1:22" x14ac:dyDescent="0.3">
      <c r="A10" s="5">
        <v>5</v>
      </c>
      <c r="B10" s="407" t="s">
        <v>100</v>
      </c>
      <c r="C10" s="411">
        <v>138</v>
      </c>
      <c r="D10" s="459">
        <v>101.85</v>
      </c>
      <c r="E10" s="411">
        <v>41</v>
      </c>
      <c r="F10" s="459">
        <v>150.91999999999999</v>
      </c>
      <c r="G10" s="411">
        <v>565</v>
      </c>
      <c r="H10" s="459">
        <v>2420.5100000000002</v>
      </c>
      <c r="I10" s="411">
        <v>4</v>
      </c>
      <c r="J10" s="459">
        <v>3.53</v>
      </c>
      <c r="K10" s="411">
        <v>147</v>
      </c>
      <c r="L10" s="459">
        <v>51.06</v>
      </c>
      <c r="M10" s="411">
        <v>310</v>
      </c>
      <c r="N10" s="459">
        <v>173.97</v>
      </c>
      <c r="O10" s="411">
        <v>141</v>
      </c>
      <c r="P10" s="459">
        <v>257.91000000000003</v>
      </c>
      <c r="Q10" s="411">
        <v>77</v>
      </c>
      <c r="R10" s="459">
        <v>8.1999999999999993</v>
      </c>
      <c r="S10" s="411">
        <v>56</v>
      </c>
      <c r="T10" s="459">
        <v>217.99</v>
      </c>
      <c r="U10" s="411">
        <f t="shared" si="0"/>
        <v>1479</v>
      </c>
      <c r="V10" s="459">
        <f t="shared" si="1"/>
        <v>3385.9399999999996</v>
      </c>
    </row>
    <row r="11" spans="1:22" x14ac:dyDescent="0.3">
      <c r="A11" s="5">
        <v>6</v>
      </c>
      <c r="B11" s="407" t="s">
        <v>101</v>
      </c>
      <c r="C11" s="411">
        <v>13.17</v>
      </c>
      <c r="D11" s="459">
        <v>9.3879000000000001</v>
      </c>
      <c r="E11" s="411">
        <v>0.39</v>
      </c>
      <c r="F11" s="459">
        <v>0.75179999999999991</v>
      </c>
      <c r="G11" s="411">
        <v>13.8</v>
      </c>
      <c r="H11" s="459">
        <v>45.216300000000004</v>
      </c>
      <c r="I11" s="411">
        <v>0</v>
      </c>
      <c r="J11" s="459">
        <v>0</v>
      </c>
      <c r="K11" s="411">
        <v>0</v>
      </c>
      <c r="L11" s="459">
        <v>0</v>
      </c>
      <c r="M11" s="411">
        <v>20</v>
      </c>
      <c r="N11" s="459">
        <v>8.1</v>
      </c>
      <c r="O11" s="411">
        <v>3</v>
      </c>
      <c r="P11" s="459">
        <v>17.3</v>
      </c>
      <c r="Q11" s="411">
        <v>0</v>
      </c>
      <c r="R11" s="459">
        <v>0</v>
      </c>
      <c r="S11" s="411">
        <v>1</v>
      </c>
      <c r="T11" s="459">
        <v>1.32</v>
      </c>
      <c r="U11" s="411">
        <f t="shared" si="0"/>
        <v>51.36</v>
      </c>
      <c r="V11" s="459">
        <f t="shared" si="1"/>
        <v>82.075999999999993</v>
      </c>
    </row>
    <row r="12" spans="1:22" x14ac:dyDescent="0.3">
      <c r="A12" s="5">
        <v>7</v>
      </c>
      <c r="B12" s="5" t="s">
        <v>102</v>
      </c>
      <c r="C12" s="408">
        <v>48</v>
      </c>
      <c r="D12" s="446">
        <v>32.130000000000003</v>
      </c>
      <c r="E12" s="408">
        <v>7</v>
      </c>
      <c r="F12" s="446">
        <v>20.95</v>
      </c>
      <c r="G12" s="408">
        <v>170</v>
      </c>
      <c r="H12" s="446">
        <v>344.47</v>
      </c>
      <c r="I12" s="408">
        <v>0</v>
      </c>
      <c r="J12" s="446">
        <v>0</v>
      </c>
      <c r="K12" s="408">
        <v>0</v>
      </c>
      <c r="L12" s="446">
        <v>0</v>
      </c>
      <c r="M12" s="408">
        <v>34</v>
      </c>
      <c r="N12" s="446">
        <v>19.57</v>
      </c>
      <c r="O12" s="408">
        <v>4</v>
      </c>
      <c r="P12" s="446">
        <v>12.83</v>
      </c>
      <c r="Q12" s="408">
        <v>0</v>
      </c>
      <c r="R12" s="446">
        <v>0</v>
      </c>
      <c r="S12" s="408">
        <v>93</v>
      </c>
      <c r="T12" s="446">
        <v>86.37</v>
      </c>
      <c r="U12" s="408">
        <f t="shared" si="0"/>
        <v>356</v>
      </c>
      <c r="V12" s="446">
        <f t="shared" si="1"/>
        <v>516.31999999999994</v>
      </c>
    </row>
    <row r="13" spans="1:22" x14ac:dyDescent="0.3">
      <c r="A13" s="5">
        <v>8</v>
      </c>
      <c r="B13" s="5" t="s">
        <v>103</v>
      </c>
      <c r="C13" s="5">
        <v>0</v>
      </c>
      <c r="D13" s="44">
        <v>0</v>
      </c>
      <c r="E13" s="5">
        <v>0</v>
      </c>
      <c r="F13" s="44">
        <v>0</v>
      </c>
      <c r="G13" s="5">
        <v>9</v>
      </c>
      <c r="H13" s="44">
        <v>36.26</v>
      </c>
      <c r="I13" s="5">
        <v>0</v>
      </c>
      <c r="J13" s="44">
        <v>0</v>
      </c>
      <c r="K13" s="5">
        <v>3</v>
      </c>
      <c r="L13" s="44">
        <v>4.47</v>
      </c>
      <c r="M13" s="5">
        <v>1</v>
      </c>
      <c r="N13" s="44">
        <v>0.28999999999999998</v>
      </c>
      <c r="O13" s="5">
        <v>33</v>
      </c>
      <c r="P13" s="44">
        <v>245.83</v>
      </c>
      <c r="Q13" s="5">
        <v>0</v>
      </c>
      <c r="R13" s="44">
        <v>0</v>
      </c>
      <c r="S13" s="5">
        <v>1</v>
      </c>
      <c r="T13" s="44">
        <v>6.86</v>
      </c>
      <c r="U13" s="5">
        <f t="shared" si="0"/>
        <v>47</v>
      </c>
      <c r="V13" s="44">
        <f t="shared" si="1"/>
        <v>293.71000000000004</v>
      </c>
    </row>
    <row r="14" spans="1:22" x14ac:dyDescent="0.3">
      <c r="A14" s="5">
        <v>9</v>
      </c>
      <c r="B14" s="5" t="s">
        <v>104</v>
      </c>
      <c r="C14" s="5">
        <v>1625</v>
      </c>
      <c r="D14" s="44">
        <v>1111.6500000000001</v>
      </c>
      <c r="E14" s="5">
        <v>10</v>
      </c>
      <c r="F14" s="44">
        <v>12.13</v>
      </c>
      <c r="G14" s="5">
        <v>1663</v>
      </c>
      <c r="H14" s="44">
        <v>1434.33</v>
      </c>
      <c r="I14" s="5">
        <v>0</v>
      </c>
      <c r="J14" s="44">
        <v>0</v>
      </c>
      <c r="K14" s="5">
        <v>1</v>
      </c>
      <c r="L14" s="44">
        <v>0.11</v>
      </c>
      <c r="M14" s="5">
        <v>708</v>
      </c>
      <c r="N14" s="44">
        <v>435.5</v>
      </c>
      <c r="O14" s="5">
        <v>7</v>
      </c>
      <c r="P14" s="44">
        <v>16.96</v>
      </c>
      <c r="Q14" s="5">
        <v>1</v>
      </c>
      <c r="R14" s="44">
        <v>0</v>
      </c>
      <c r="S14" s="5">
        <v>5</v>
      </c>
      <c r="T14" s="44">
        <v>2.68</v>
      </c>
      <c r="U14" s="5">
        <f t="shared" si="0"/>
        <v>4020</v>
      </c>
      <c r="V14" s="44">
        <f t="shared" si="1"/>
        <v>3013.36</v>
      </c>
    </row>
    <row r="15" spans="1:22" x14ac:dyDescent="0.3">
      <c r="A15" s="5">
        <v>10</v>
      </c>
      <c r="B15" s="5" t="s">
        <v>105</v>
      </c>
      <c r="C15" s="5">
        <v>179</v>
      </c>
      <c r="D15" s="44">
        <v>120</v>
      </c>
      <c r="E15" s="5">
        <v>3</v>
      </c>
      <c r="F15" s="44">
        <v>2.0299999999999998</v>
      </c>
      <c r="G15" s="5">
        <v>4</v>
      </c>
      <c r="H15" s="44">
        <v>3.26</v>
      </c>
      <c r="I15" s="5">
        <v>0</v>
      </c>
      <c r="J15" s="44">
        <v>0</v>
      </c>
      <c r="K15" s="5">
        <v>1</v>
      </c>
      <c r="L15" s="44">
        <v>0.11</v>
      </c>
      <c r="M15" s="5">
        <v>52</v>
      </c>
      <c r="N15" s="44">
        <v>15.99</v>
      </c>
      <c r="O15" s="5">
        <v>220</v>
      </c>
      <c r="P15" s="44">
        <v>206.51</v>
      </c>
      <c r="Q15" s="5">
        <v>0</v>
      </c>
      <c r="R15" s="44">
        <v>0</v>
      </c>
      <c r="S15" s="5">
        <v>47</v>
      </c>
      <c r="T15" s="44">
        <v>12.66</v>
      </c>
      <c r="U15" s="5">
        <f t="shared" si="0"/>
        <v>506</v>
      </c>
      <c r="V15" s="44">
        <f t="shared" si="1"/>
        <v>360.56</v>
      </c>
    </row>
    <row r="16" spans="1:22" x14ac:dyDescent="0.3">
      <c r="A16" s="5">
        <v>11</v>
      </c>
      <c r="B16" s="5" t="s">
        <v>106</v>
      </c>
      <c r="C16" s="5">
        <v>533</v>
      </c>
      <c r="D16" s="44">
        <v>350.66</v>
      </c>
      <c r="E16" s="5">
        <v>74</v>
      </c>
      <c r="F16" s="44">
        <v>48.54</v>
      </c>
      <c r="G16" s="5">
        <v>448</v>
      </c>
      <c r="H16" s="44">
        <v>541.35</v>
      </c>
      <c r="I16" s="5">
        <v>0</v>
      </c>
      <c r="J16" s="44">
        <v>0</v>
      </c>
      <c r="K16" s="5">
        <v>3</v>
      </c>
      <c r="L16" s="44">
        <v>2.89</v>
      </c>
      <c r="M16" s="5">
        <v>155</v>
      </c>
      <c r="N16" s="44">
        <v>93.49</v>
      </c>
      <c r="O16" s="5">
        <v>11</v>
      </c>
      <c r="P16" s="44">
        <v>14.21</v>
      </c>
      <c r="Q16" s="5">
        <v>0</v>
      </c>
      <c r="R16" s="44">
        <v>0</v>
      </c>
      <c r="S16" s="5">
        <v>2</v>
      </c>
      <c r="T16" s="44">
        <v>0.18</v>
      </c>
      <c r="U16" s="5">
        <f t="shared" si="0"/>
        <v>1226</v>
      </c>
      <c r="V16" s="44">
        <f t="shared" si="1"/>
        <v>1051.3200000000002</v>
      </c>
    </row>
    <row r="17" spans="1:22" s="47" customFormat="1" x14ac:dyDescent="0.3">
      <c r="A17" s="5">
        <v>12</v>
      </c>
      <c r="B17" s="462" t="s">
        <v>107</v>
      </c>
      <c r="C17" s="462">
        <v>425.83</v>
      </c>
      <c r="D17" s="464">
        <v>303.5421</v>
      </c>
      <c r="E17" s="462">
        <v>12.61</v>
      </c>
      <c r="F17" s="464">
        <v>24.308199999999999</v>
      </c>
      <c r="G17" s="462">
        <v>446.2</v>
      </c>
      <c r="H17" s="464">
        <v>1461.9937</v>
      </c>
      <c r="I17" s="462">
        <v>0</v>
      </c>
      <c r="J17" s="464">
        <v>0</v>
      </c>
      <c r="K17" s="462">
        <v>4</v>
      </c>
      <c r="L17" s="464">
        <v>9.27</v>
      </c>
      <c r="M17" s="462">
        <v>172</v>
      </c>
      <c r="N17" s="464">
        <v>84.88000000000001</v>
      </c>
      <c r="O17" s="462">
        <v>64</v>
      </c>
      <c r="P17" s="464">
        <v>231.10999999999999</v>
      </c>
      <c r="Q17" s="462">
        <v>8</v>
      </c>
      <c r="R17" s="464">
        <v>2.2000000000000002</v>
      </c>
      <c r="S17" s="462">
        <v>36</v>
      </c>
      <c r="T17" s="464">
        <v>96.64</v>
      </c>
      <c r="U17" s="462">
        <f t="shared" si="0"/>
        <v>1168.6399999999999</v>
      </c>
      <c r="V17" s="464">
        <f t="shared" si="1"/>
        <v>2213.944</v>
      </c>
    </row>
    <row r="18" spans="1:22" x14ac:dyDescent="0.3">
      <c r="A18" s="5">
        <v>13</v>
      </c>
      <c r="B18" s="5" t="s">
        <v>108</v>
      </c>
      <c r="C18" s="5">
        <v>931</v>
      </c>
      <c r="D18" s="44">
        <v>772.6</v>
      </c>
      <c r="E18" s="5">
        <v>44</v>
      </c>
      <c r="F18" s="44">
        <v>36.229999999999997</v>
      </c>
      <c r="G18" s="5">
        <v>859</v>
      </c>
      <c r="H18" s="44">
        <v>1138.1300000000001</v>
      </c>
      <c r="I18" s="5">
        <v>0</v>
      </c>
      <c r="J18" s="44">
        <v>0</v>
      </c>
      <c r="K18" s="5">
        <v>0</v>
      </c>
      <c r="L18" s="44">
        <v>0</v>
      </c>
      <c r="M18" s="5">
        <v>285</v>
      </c>
      <c r="N18" s="44">
        <v>144.88</v>
      </c>
      <c r="O18" s="5">
        <v>809</v>
      </c>
      <c r="P18" s="44">
        <v>1165.1400000000001</v>
      </c>
      <c r="Q18" s="5">
        <v>5</v>
      </c>
      <c r="R18" s="44">
        <v>0.65</v>
      </c>
      <c r="S18" s="5">
        <v>11</v>
      </c>
      <c r="T18" s="44">
        <v>1.41</v>
      </c>
      <c r="U18" s="5">
        <f t="shared" si="0"/>
        <v>2944</v>
      </c>
      <c r="V18" s="44">
        <f t="shared" si="1"/>
        <v>3259.0400000000004</v>
      </c>
    </row>
    <row r="19" spans="1:22" x14ac:dyDescent="0.3">
      <c r="A19" s="5">
        <v>14</v>
      </c>
      <c r="B19" s="5" t="s">
        <v>109</v>
      </c>
      <c r="C19" s="5">
        <v>198</v>
      </c>
      <c r="D19" s="44">
        <v>129.86000000000001</v>
      </c>
      <c r="E19" s="5">
        <v>1</v>
      </c>
      <c r="F19" s="44">
        <v>0.48</v>
      </c>
      <c r="G19" s="5">
        <v>160</v>
      </c>
      <c r="H19" s="44">
        <v>194.92</v>
      </c>
      <c r="I19" s="5">
        <v>0</v>
      </c>
      <c r="J19" s="44">
        <v>0</v>
      </c>
      <c r="K19" s="5">
        <v>0</v>
      </c>
      <c r="L19" s="44">
        <v>0</v>
      </c>
      <c r="M19" s="5">
        <v>84</v>
      </c>
      <c r="N19" s="44">
        <v>35.549999999999997</v>
      </c>
      <c r="O19" s="5">
        <v>21</v>
      </c>
      <c r="P19" s="44">
        <v>62.85</v>
      </c>
      <c r="Q19" s="5">
        <v>0</v>
      </c>
      <c r="R19" s="44">
        <v>0</v>
      </c>
      <c r="S19" s="5">
        <v>1</v>
      </c>
      <c r="T19" s="44">
        <v>0.06</v>
      </c>
      <c r="U19" s="5">
        <f t="shared" si="0"/>
        <v>465</v>
      </c>
      <c r="V19" s="44">
        <f t="shared" si="1"/>
        <v>423.72</v>
      </c>
    </row>
    <row r="20" spans="1:22" x14ac:dyDescent="0.3">
      <c r="A20" s="5">
        <v>15</v>
      </c>
      <c r="B20" s="5" t="s">
        <v>110</v>
      </c>
      <c r="C20" s="5">
        <v>3555</v>
      </c>
      <c r="D20" s="44">
        <v>2163.02</v>
      </c>
      <c r="E20" s="5">
        <v>168</v>
      </c>
      <c r="F20" s="44">
        <v>515.86</v>
      </c>
      <c r="G20" s="5">
        <v>5901</v>
      </c>
      <c r="H20" s="44">
        <v>22072.75</v>
      </c>
      <c r="I20" s="5">
        <v>7</v>
      </c>
      <c r="J20" s="44">
        <v>132.63</v>
      </c>
      <c r="K20" s="5">
        <v>89</v>
      </c>
      <c r="L20" s="44">
        <v>122.78</v>
      </c>
      <c r="M20" s="5">
        <v>2840</v>
      </c>
      <c r="N20" s="44">
        <v>2729.45</v>
      </c>
      <c r="O20" s="5">
        <v>4390</v>
      </c>
      <c r="P20" s="44">
        <v>11165.4</v>
      </c>
      <c r="Q20" s="5">
        <v>204</v>
      </c>
      <c r="R20" s="44">
        <v>9.4600000000000009</v>
      </c>
      <c r="S20" s="5">
        <v>2450</v>
      </c>
      <c r="T20" s="44">
        <v>4033.01</v>
      </c>
      <c r="U20" s="5">
        <f t="shared" si="0"/>
        <v>19604</v>
      </c>
      <c r="V20" s="44">
        <f t="shared" si="1"/>
        <v>42944.36</v>
      </c>
    </row>
    <row r="21" spans="1:22" x14ac:dyDescent="0.3">
      <c r="A21" s="5">
        <v>16</v>
      </c>
      <c r="B21" s="5" t="s">
        <v>111</v>
      </c>
      <c r="C21" s="5">
        <v>0</v>
      </c>
      <c r="D21" s="44">
        <v>0</v>
      </c>
      <c r="E21" s="5">
        <v>0</v>
      </c>
      <c r="F21" s="44">
        <v>0</v>
      </c>
      <c r="G21" s="5">
        <v>0</v>
      </c>
      <c r="H21" s="44">
        <v>0</v>
      </c>
      <c r="I21" s="5">
        <v>0</v>
      </c>
      <c r="J21" s="44">
        <v>0</v>
      </c>
      <c r="K21" s="5">
        <v>18</v>
      </c>
      <c r="L21" s="44">
        <v>9.56</v>
      </c>
      <c r="M21" s="5">
        <v>0</v>
      </c>
      <c r="N21" s="44">
        <v>0</v>
      </c>
      <c r="O21" s="5">
        <v>0</v>
      </c>
      <c r="P21" s="44">
        <v>0</v>
      </c>
      <c r="Q21" s="5">
        <v>0</v>
      </c>
      <c r="R21" s="44">
        <v>0</v>
      </c>
      <c r="S21" s="5">
        <v>0</v>
      </c>
      <c r="T21" s="44">
        <v>0</v>
      </c>
      <c r="U21" s="5">
        <f t="shared" si="0"/>
        <v>18</v>
      </c>
      <c r="V21" s="44">
        <f t="shared" si="1"/>
        <v>9.56</v>
      </c>
    </row>
    <row r="22" spans="1:22" x14ac:dyDescent="0.3">
      <c r="A22" s="5">
        <v>17</v>
      </c>
      <c r="B22" s="5" t="s">
        <v>112</v>
      </c>
      <c r="C22" s="5">
        <v>0</v>
      </c>
      <c r="D22" s="44">
        <v>0</v>
      </c>
      <c r="E22" s="5">
        <v>0</v>
      </c>
      <c r="F22" s="44">
        <v>0</v>
      </c>
      <c r="G22" s="5">
        <v>31</v>
      </c>
      <c r="H22" s="44">
        <v>118.59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  <c r="O22" s="5">
        <v>0</v>
      </c>
      <c r="P22" s="44">
        <v>0</v>
      </c>
      <c r="Q22" s="5">
        <v>0</v>
      </c>
      <c r="R22" s="44">
        <v>0</v>
      </c>
      <c r="S22" s="5">
        <v>1</v>
      </c>
      <c r="T22" s="44">
        <v>0.36</v>
      </c>
      <c r="U22" s="5">
        <f t="shared" si="0"/>
        <v>32</v>
      </c>
      <c r="V22" s="44">
        <f t="shared" si="1"/>
        <v>118.95</v>
      </c>
    </row>
    <row r="23" spans="1:22" x14ac:dyDescent="0.3">
      <c r="A23" s="5">
        <v>18</v>
      </c>
      <c r="B23" s="5" t="s">
        <v>113</v>
      </c>
      <c r="C23" s="5">
        <v>55</v>
      </c>
      <c r="D23" s="44">
        <v>43.47</v>
      </c>
      <c r="E23" s="5">
        <v>19</v>
      </c>
      <c r="F23" s="44">
        <v>52.88</v>
      </c>
      <c r="G23" s="5">
        <v>440</v>
      </c>
      <c r="H23" s="44">
        <v>2240.46</v>
      </c>
      <c r="I23" s="5">
        <v>0</v>
      </c>
      <c r="J23" s="44">
        <v>0</v>
      </c>
      <c r="K23" s="5">
        <v>0</v>
      </c>
      <c r="L23" s="44">
        <v>0</v>
      </c>
      <c r="M23" s="5">
        <v>13</v>
      </c>
      <c r="N23" s="44">
        <v>5.45</v>
      </c>
      <c r="O23" s="5">
        <v>111</v>
      </c>
      <c r="P23" s="44">
        <v>596.53</v>
      </c>
      <c r="Q23" s="5">
        <v>0</v>
      </c>
      <c r="R23" s="44">
        <v>0</v>
      </c>
      <c r="S23" s="5">
        <v>21</v>
      </c>
      <c r="T23" s="44">
        <v>70.400000000000006</v>
      </c>
      <c r="U23" s="5">
        <f t="shared" si="0"/>
        <v>659</v>
      </c>
      <c r="V23" s="44">
        <f t="shared" si="1"/>
        <v>3009.19</v>
      </c>
    </row>
    <row r="24" spans="1:22" x14ac:dyDescent="0.3">
      <c r="A24" s="5">
        <v>19</v>
      </c>
      <c r="B24" s="5" t="s">
        <v>114</v>
      </c>
      <c r="C24" s="5">
        <v>386</v>
      </c>
      <c r="D24" s="44">
        <v>180.32</v>
      </c>
      <c r="E24" s="5">
        <v>1</v>
      </c>
      <c r="F24" s="44">
        <v>5.73</v>
      </c>
      <c r="G24" s="5">
        <v>336</v>
      </c>
      <c r="H24" s="44">
        <v>179.55</v>
      </c>
      <c r="I24" s="5">
        <v>0</v>
      </c>
      <c r="J24" s="44">
        <v>0</v>
      </c>
      <c r="K24" s="5">
        <v>3</v>
      </c>
      <c r="L24" s="44">
        <v>2.2599999999999998</v>
      </c>
      <c r="M24" s="5">
        <v>172</v>
      </c>
      <c r="N24" s="44">
        <v>71.72</v>
      </c>
      <c r="O24" s="5">
        <v>57</v>
      </c>
      <c r="P24" s="44">
        <v>112.43</v>
      </c>
      <c r="Q24" s="5">
        <v>0</v>
      </c>
      <c r="R24" s="44">
        <v>0</v>
      </c>
      <c r="S24" s="5">
        <v>17</v>
      </c>
      <c r="T24" s="44">
        <v>4.6100000000000003</v>
      </c>
      <c r="U24" s="5">
        <f t="shared" si="0"/>
        <v>972</v>
      </c>
      <c r="V24" s="44">
        <f t="shared" si="1"/>
        <v>556.62</v>
      </c>
    </row>
    <row r="25" spans="1:22" x14ac:dyDescent="0.3">
      <c r="A25" s="5">
        <v>20</v>
      </c>
      <c r="B25" s="5" t="s">
        <v>115</v>
      </c>
      <c r="C25" s="5">
        <v>0</v>
      </c>
      <c r="D25" s="44">
        <v>0</v>
      </c>
      <c r="E25" s="5">
        <v>0</v>
      </c>
      <c r="F25" s="44">
        <v>0</v>
      </c>
      <c r="G25" s="5">
        <v>28</v>
      </c>
      <c r="H25" s="44">
        <v>83.69</v>
      </c>
      <c r="I25" s="5">
        <v>0</v>
      </c>
      <c r="J25" s="44">
        <v>0</v>
      </c>
      <c r="K25" s="5">
        <v>68</v>
      </c>
      <c r="L25" s="44">
        <v>26.77</v>
      </c>
      <c r="M25" s="5">
        <v>8</v>
      </c>
      <c r="N25" s="44">
        <v>3.11</v>
      </c>
      <c r="O25" s="5">
        <v>2</v>
      </c>
      <c r="P25" s="44">
        <v>1.03</v>
      </c>
      <c r="Q25" s="5">
        <v>0</v>
      </c>
      <c r="R25" s="44">
        <v>0</v>
      </c>
      <c r="S25" s="5">
        <v>8</v>
      </c>
      <c r="T25" s="44">
        <v>1.97</v>
      </c>
      <c r="U25" s="5">
        <f t="shared" si="0"/>
        <v>114</v>
      </c>
      <c r="V25" s="44">
        <f t="shared" si="1"/>
        <v>116.57</v>
      </c>
    </row>
    <row r="26" spans="1:22" x14ac:dyDescent="0.3">
      <c r="A26" s="5">
        <v>21</v>
      </c>
      <c r="B26" s="5" t="s">
        <v>116</v>
      </c>
      <c r="C26" s="5">
        <v>40</v>
      </c>
      <c r="D26" s="44">
        <v>89.05</v>
      </c>
      <c r="E26" s="5">
        <v>0</v>
      </c>
      <c r="F26" s="44">
        <v>0</v>
      </c>
      <c r="G26" s="5">
        <v>136</v>
      </c>
      <c r="H26" s="44">
        <v>624.69000000000005</v>
      </c>
      <c r="I26" s="5">
        <v>1</v>
      </c>
      <c r="J26" s="44">
        <v>3.13</v>
      </c>
      <c r="K26" s="5">
        <v>62</v>
      </c>
      <c r="L26" s="44">
        <v>60.37</v>
      </c>
      <c r="M26" s="5">
        <v>40</v>
      </c>
      <c r="N26" s="44">
        <v>17</v>
      </c>
      <c r="O26" s="5">
        <v>38</v>
      </c>
      <c r="P26" s="44">
        <v>99.2</v>
      </c>
      <c r="Q26" s="5">
        <v>1</v>
      </c>
      <c r="R26" s="44">
        <v>0</v>
      </c>
      <c r="S26" s="5">
        <v>13</v>
      </c>
      <c r="T26" s="44">
        <v>8.02</v>
      </c>
      <c r="U26" s="5">
        <f t="shared" si="0"/>
        <v>331</v>
      </c>
      <c r="V26" s="44">
        <f t="shared" si="1"/>
        <v>901.46</v>
      </c>
    </row>
    <row r="27" spans="1:22" x14ac:dyDescent="0.3">
      <c r="A27" s="5">
        <v>22</v>
      </c>
      <c r="B27" s="5" t="s">
        <v>117</v>
      </c>
      <c r="C27" s="5">
        <v>348</v>
      </c>
      <c r="D27" s="44">
        <v>204.93</v>
      </c>
      <c r="E27" s="5">
        <v>20</v>
      </c>
      <c r="F27" s="44">
        <v>41.26</v>
      </c>
      <c r="G27" s="5">
        <v>812</v>
      </c>
      <c r="H27" s="44">
        <v>3080.87</v>
      </c>
      <c r="I27" s="5">
        <v>10</v>
      </c>
      <c r="J27" s="44">
        <v>0.72</v>
      </c>
      <c r="K27" s="5">
        <v>0</v>
      </c>
      <c r="L27" s="44">
        <v>0</v>
      </c>
      <c r="M27" s="5">
        <v>70</v>
      </c>
      <c r="N27" s="44">
        <v>24.76</v>
      </c>
      <c r="O27" s="5">
        <v>291</v>
      </c>
      <c r="P27" s="44">
        <v>849.74</v>
      </c>
      <c r="Q27" s="5">
        <v>19</v>
      </c>
      <c r="R27" s="44">
        <v>2.06</v>
      </c>
      <c r="S27" s="5">
        <v>60</v>
      </c>
      <c r="T27" s="44">
        <v>112.33</v>
      </c>
      <c r="U27" s="5">
        <f t="shared" si="0"/>
        <v>1630</v>
      </c>
      <c r="V27" s="44">
        <f t="shared" si="1"/>
        <v>4316.67</v>
      </c>
    </row>
    <row r="28" spans="1:22" x14ac:dyDescent="0.3">
      <c r="A28" s="5">
        <v>23</v>
      </c>
      <c r="B28" s="5" t="s">
        <v>118</v>
      </c>
      <c r="C28" s="5">
        <v>544</v>
      </c>
      <c r="D28" s="44">
        <v>422.20000000000005</v>
      </c>
      <c r="E28" s="5">
        <v>20</v>
      </c>
      <c r="F28" s="44">
        <v>52.96</v>
      </c>
      <c r="G28" s="5">
        <v>1109</v>
      </c>
      <c r="H28" s="44">
        <v>2814.0199999999995</v>
      </c>
      <c r="I28" s="5">
        <v>102</v>
      </c>
      <c r="J28" s="44">
        <v>0.97</v>
      </c>
      <c r="K28" s="5">
        <v>38</v>
      </c>
      <c r="L28" s="44">
        <v>40.57</v>
      </c>
      <c r="M28" s="5">
        <v>237</v>
      </c>
      <c r="N28" s="44">
        <v>105.23</v>
      </c>
      <c r="O28" s="5">
        <v>51</v>
      </c>
      <c r="P28" s="44">
        <v>212.90999999999997</v>
      </c>
      <c r="Q28" s="5">
        <v>48</v>
      </c>
      <c r="R28" s="44">
        <v>0.77</v>
      </c>
      <c r="S28" s="5">
        <v>68</v>
      </c>
      <c r="T28" s="44">
        <v>166.04</v>
      </c>
      <c r="U28" s="5">
        <f t="shared" si="0"/>
        <v>2217</v>
      </c>
      <c r="V28" s="44">
        <f t="shared" si="1"/>
        <v>3815.6699999999992</v>
      </c>
    </row>
    <row r="29" spans="1:22" x14ac:dyDescent="0.3">
      <c r="A29" s="6" t="s">
        <v>28</v>
      </c>
      <c r="B29" s="6" t="s">
        <v>16</v>
      </c>
      <c r="C29" s="6">
        <f>SUM(C6:C28)</f>
        <v>9859</v>
      </c>
      <c r="D29" s="45">
        <f t="shared" ref="D29:T29" si="2">SUM(D6:D28)</f>
        <v>6430.52</v>
      </c>
      <c r="E29" s="6">
        <f t="shared" si="2"/>
        <v>516</v>
      </c>
      <c r="F29" s="45">
        <f t="shared" si="2"/>
        <v>1039.97</v>
      </c>
      <c r="G29" s="6">
        <f t="shared" si="2"/>
        <v>13751</v>
      </c>
      <c r="H29" s="45">
        <f t="shared" si="2"/>
        <v>39604.360000000008</v>
      </c>
      <c r="I29" s="6">
        <f t="shared" si="2"/>
        <v>124</v>
      </c>
      <c r="J29" s="45">
        <f t="shared" si="2"/>
        <v>140.97999999999999</v>
      </c>
      <c r="K29" s="463">
        <f t="shared" si="2"/>
        <v>466</v>
      </c>
      <c r="L29" s="45">
        <f t="shared" si="2"/>
        <v>368.77</v>
      </c>
      <c r="M29" s="6">
        <f t="shared" si="2"/>
        <v>5497</v>
      </c>
      <c r="N29" s="45">
        <f t="shared" si="2"/>
        <v>4085.27</v>
      </c>
      <c r="O29" s="6">
        <f t="shared" si="2"/>
        <v>6390</v>
      </c>
      <c r="P29" s="45">
        <f t="shared" si="2"/>
        <v>15376.180000000002</v>
      </c>
      <c r="Q29" s="6">
        <f t="shared" si="2"/>
        <v>364</v>
      </c>
      <c r="R29" s="45">
        <f t="shared" si="2"/>
        <v>23.339999999999996</v>
      </c>
      <c r="S29" s="6">
        <f t="shared" si="2"/>
        <v>2943</v>
      </c>
      <c r="T29" s="45">
        <f t="shared" si="2"/>
        <v>4834.78</v>
      </c>
      <c r="U29" s="6">
        <f t="shared" si="0"/>
        <v>39910</v>
      </c>
      <c r="V29" s="45">
        <f t="shared" si="1"/>
        <v>71904.17</v>
      </c>
    </row>
  </sheetData>
  <mergeCells count="13">
    <mergeCell ref="A1:V1"/>
    <mergeCell ref="S4:T4"/>
    <mergeCell ref="U4:V4"/>
    <mergeCell ref="A2:V2"/>
    <mergeCell ref="A3:V3"/>
    <mergeCell ref="C4:D4"/>
    <mergeCell ref="E4:F4"/>
    <mergeCell ref="G4:H4"/>
    <mergeCell ref="I4:J4"/>
    <mergeCell ref="K4:L4"/>
    <mergeCell ref="M4:N4"/>
    <mergeCell ref="O4:P4"/>
    <mergeCell ref="Q4:R4"/>
  </mergeCells>
  <pageMargins left="0.69" right="0.25" top="0.75" bottom="0.75" header="0.3" footer="0.3"/>
  <pageSetup paperSize="9" scale="90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00B050"/>
  </sheetPr>
  <dimension ref="A1:P31"/>
  <sheetViews>
    <sheetView workbookViewId="0">
      <selection sqref="A1:P1"/>
    </sheetView>
  </sheetViews>
  <sheetFormatPr defaultRowHeight="14.4" x14ac:dyDescent="0.3"/>
  <cols>
    <col min="1" max="1" width="7.33203125" bestFit="1" customWidth="1"/>
    <col min="2" max="2" width="7" customWidth="1"/>
    <col min="3" max="3" width="6" bestFit="1" customWidth="1"/>
    <col min="4" max="4" width="8.5546875" style="46" bestFit="1" customWidth="1"/>
    <col min="5" max="5" width="5" bestFit="1" customWidth="1"/>
    <col min="6" max="6" width="7.5546875" style="46" bestFit="1" customWidth="1"/>
    <col min="7" max="7" width="6" bestFit="1" customWidth="1"/>
    <col min="8" max="8" width="8.5546875" style="46" bestFit="1" customWidth="1"/>
    <col min="9" max="9" width="4.109375" bestFit="1" customWidth="1"/>
    <col min="10" max="10" width="6.5546875" style="46" bestFit="1" customWidth="1"/>
    <col min="11" max="11" width="4.109375" bestFit="1" customWidth="1"/>
    <col min="12" max="12" width="9.44140625" style="46" customWidth="1"/>
    <col min="13" max="13" width="4.109375" bestFit="1" customWidth="1"/>
    <col min="14" max="14" width="5.5546875" style="46" bestFit="1" customWidth="1"/>
    <col min="15" max="15" width="6.6640625" customWidth="1"/>
    <col min="16" max="16" width="10.5546875" style="46" customWidth="1"/>
  </cols>
  <sheetData>
    <row r="1" spans="1:16" ht="28.5" customHeight="1" x14ac:dyDescent="0.4">
      <c r="A1" s="583">
        <v>73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54.75" customHeight="1" x14ac:dyDescent="0.3">
      <c r="A2" s="598" t="s">
        <v>749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600"/>
    </row>
    <row r="3" spans="1:16" ht="23.4" x14ac:dyDescent="0.3">
      <c r="A3" s="598" t="s">
        <v>33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600"/>
    </row>
    <row r="4" spans="1:16" ht="33.75" customHeight="1" x14ac:dyDescent="0.3">
      <c r="A4" s="650" t="s">
        <v>0</v>
      </c>
      <c r="B4" s="652" t="s">
        <v>1</v>
      </c>
      <c r="C4" s="648" t="s">
        <v>493</v>
      </c>
      <c r="D4" s="654"/>
      <c r="E4" s="648" t="s">
        <v>494</v>
      </c>
      <c r="F4" s="654"/>
      <c r="G4" s="648" t="s">
        <v>495</v>
      </c>
      <c r="H4" s="654"/>
      <c r="I4" s="648" t="s">
        <v>496</v>
      </c>
      <c r="J4" s="654"/>
      <c r="K4" s="648" t="s">
        <v>497</v>
      </c>
      <c r="L4" s="654"/>
      <c r="M4" s="648" t="s">
        <v>498</v>
      </c>
      <c r="N4" s="649"/>
      <c r="O4" s="810" t="s">
        <v>499</v>
      </c>
      <c r="P4" s="811"/>
    </row>
    <row r="5" spans="1:16" s="59" customFormat="1" x14ac:dyDescent="0.3">
      <c r="A5" s="812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43" t="s">
        <v>182</v>
      </c>
      <c r="O5" s="1" t="s">
        <v>180</v>
      </c>
      <c r="P5" s="229" t="s">
        <v>182</v>
      </c>
    </row>
    <row r="6" spans="1:16" x14ac:dyDescent="0.3">
      <c r="A6" s="216">
        <v>1</v>
      </c>
      <c r="B6" s="2" t="s">
        <v>3</v>
      </c>
      <c r="C6" s="2">
        <v>2150</v>
      </c>
      <c r="D6" s="53">
        <v>12441.06</v>
      </c>
      <c r="E6" s="2">
        <v>322</v>
      </c>
      <c r="F6" s="53">
        <v>2896.66</v>
      </c>
      <c r="G6" s="2">
        <v>671</v>
      </c>
      <c r="H6" s="53">
        <v>6942.86</v>
      </c>
      <c r="I6" s="2">
        <v>0</v>
      </c>
      <c r="J6" s="53">
        <v>0</v>
      </c>
      <c r="K6" s="2">
        <v>0</v>
      </c>
      <c r="L6" s="53">
        <v>0</v>
      </c>
      <c r="M6" s="2">
        <v>0</v>
      </c>
      <c r="N6" s="55">
        <v>0</v>
      </c>
      <c r="O6" s="12">
        <f>C6+E6+G6+I6+K6+M6</f>
        <v>3143</v>
      </c>
      <c r="P6" s="57">
        <f>D6+F6+H6+J6+L6+N6</f>
        <v>22280.579999999998</v>
      </c>
    </row>
    <row r="7" spans="1:16" x14ac:dyDescent="0.3">
      <c r="A7" s="216">
        <v>2</v>
      </c>
      <c r="B7" s="2" t="s">
        <v>4</v>
      </c>
      <c r="C7" s="2">
        <v>890</v>
      </c>
      <c r="D7" s="53">
        <v>2978.58</v>
      </c>
      <c r="E7" s="2">
        <v>45</v>
      </c>
      <c r="F7" s="53">
        <v>53.8</v>
      </c>
      <c r="G7" s="2">
        <v>5</v>
      </c>
      <c r="H7" s="53">
        <v>1.47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5">
        <v>0</v>
      </c>
      <c r="O7" s="12">
        <f t="shared" ref="O7:O31" si="0">C7+E7+G7+I7+K7+M7</f>
        <v>940</v>
      </c>
      <c r="P7" s="57">
        <f t="shared" ref="P7:P31" si="1">D7+F7+H7+J7+L7+N7</f>
        <v>3033.85</v>
      </c>
    </row>
    <row r="8" spans="1:16" x14ac:dyDescent="0.3">
      <c r="A8" s="216">
        <v>3</v>
      </c>
      <c r="B8" s="2" t="s">
        <v>5</v>
      </c>
      <c r="C8" s="2">
        <v>179</v>
      </c>
      <c r="D8" s="53">
        <v>2976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5">
        <v>0</v>
      </c>
      <c r="O8" s="12">
        <f t="shared" si="0"/>
        <v>179</v>
      </c>
      <c r="P8" s="57">
        <f t="shared" si="1"/>
        <v>2976</v>
      </c>
    </row>
    <row r="9" spans="1:16" x14ac:dyDescent="0.3">
      <c r="A9" s="216">
        <v>4</v>
      </c>
      <c r="B9" s="2" t="s">
        <v>6</v>
      </c>
      <c r="C9" s="2">
        <v>886</v>
      </c>
      <c r="D9" s="53">
        <v>5488.63</v>
      </c>
      <c r="E9" s="2">
        <v>72</v>
      </c>
      <c r="F9" s="53">
        <v>109.18</v>
      </c>
      <c r="G9" s="2">
        <v>688</v>
      </c>
      <c r="H9" s="53">
        <v>3054.85</v>
      </c>
      <c r="I9" s="2">
        <v>0</v>
      </c>
      <c r="J9" s="53">
        <v>0</v>
      </c>
      <c r="K9" s="2">
        <v>1</v>
      </c>
      <c r="L9" s="53">
        <v>0.34</v>
      </c>
      <c r="M9" s="2">
        <v>2</v>
      </c>
      <c r="N9" s="55">
        <v>26.11</v>
      </c>
      <c r="O9" s="12">
        <f t="shared" si="0"/>
        <v>1649</v>
      </c>
      <c r="P9" s="57">
        <f t="shared" si="1"/>
        <v>8679.11</v>
      </c>
    </row>
    <row r="10" spans="1:16" x14ac:dyDescent="0.3">
      <c r="A10" s="216">
        <v>5</v>
      </c>
      <c r="B10" s="2" t="s">
        <v>7</v>
      </c>
      <c r="C10" s="2">
        <v>0</v>
      </c>
      <c r="D10" s="53">
        <v>0</v>
      </c>
      <c r="E10" s="2">
        <v>1336</v>
      </c>
      <c r="F10" s="53">
        <v>1769.29</v>
      </c>
      <c r="G10" s="2">
        <v>362</v>
      </c>
      <c r="H10" s="53">
        <v>595.38</v>
      </c>
      <c r="I10" s="2">
        <v>0</v>
      </c>
      <c r="J10" s="53">
        <v>0</v>
      </c>
      <c r="K10" s="2">
        <v>0</v>
      </c>
      <c r="L10" s="53">
        <v>0</v>
      </c>
      <c r="M10" s="2">
        <v>0</v>
      </c>
      <c r="N10" s="55">
        <v>0</v>
      </c>
      <c r="O10" s="12">
        <f t="shared" si="0"/>
        <v>1698</v>
      </c>
      <c r="P10" s="57">
        <f t="shared" si="1"/>
        <v>2364.67</v>
      </c>
    </row>
    <row r="11" spans="1:16" x14ac:dyDescent="0.3">
      <c r="A11" s="216">
        <v>6</v>
      </c>
      <c r="B11" s="2" t="s">
        <v>8</v>
      </c>
      <c r="C11" s="2">
        <v>102</v>
      </c>
      <c r="D11" s="53">
        <v>728.25</v>
      </c>
      <c r="E11" s="2">
        <v>3</v>
      </c>
      <c r="F11" s="53">
        <v>10.25</v>
      </c>
      <c r="G11" s="2">
        <v>39</v>
      </c>
      <c r="H11" s="53">
        <v>368.2</v>
      </c>
      <c r="I11" s="2">
        <v>0</v>
      </c>
      <c r="J11" s="53">
        <v>0</v>
      </c>
      <c r="K11" s="2">
        <v>0</v>
      </c>
      <c r="L11" s="53">
        <v>0</v>
      </c>
      <c r="M11" s="2">
        <v>0</v>
      </c>
      <c r="N11" s="55">
        <v>0</v>
      </c>
      <c r="O11" s="12">
        <f t="shared" si="0"/>
        <v>144</v>
      </c>
      <c r="P11" s="57">
        <f t="shared" si="1"/>
        <v>1106.7</v>
      </c>
    </row>
    <row r="12" spans="1:16" x14ac:dyDescent="0.3">
      <c r="A12" s="216">
        <v>7</v>
      </c>
      <c r="B12" s="2" t="s">
        <v>9</v>
      </c>
      <c r="C12" s="2">
        <v>99</v>
      </c>
      <c r="D12" s="53">
        <v>653.76</v>
      </c>
      <c r="E12" s="2">
        <v>4</v>
      </c>
      <c r="F12" s="53">
        <v>29.56</v>
      </c>
      <c r="G12" s="2">
        <v>2</v>
      </c>
      <c r="H12" s="53">
        <v>15.74</v>
      </c>
      <c r="I12" s="2">
        <v>0</v>
      </c>
      <c r="J12" s="53">
        <v>0</v>
      </c>
      <c r="K12" s="2">
        <v>0</v>
      </c>
      <c r="L12" s="53">
        <v>0</v>
      </c>
      <c r="M12" s="2">
        <v>0</v>
      </c>
      <c r="N12" s="55">
        <v>0</v>
      </c>
      <c r="O12" s="12">
        <f t="shared" si="0"/>
        <v>105</v>
      </c>
      <c r="P12" s="57">
        <f t="shared" si="1"/>
        <v>699.06</v>
      </c>
    </row>
    <row r="13" spans="1:16" x14ac:dyDescent="0.3">
      <c r="A13" s="216">
        <v>8</v>
      </c>
      <c r="B13" s="2" t="s">
        <v>10</v>
      </c>
      <c r="C13" s="2">
        <v>1727</v>
      </c>
      <c r="D13" s="53">
        <v>4890</v>
      </c>
      <c r="E13" s="2">
        <v>75</v>
      </c>
      <c r="F13" s="53">
        <v>312</v>
      </c>
      <c r="G13" s="2">
        <v>152</v>
      </c>
      <c r="H13" s="53">
        <v>518.4</v>
      </c>
      <c r="I13" s="2">
        <v>0</v>
      </c>
      <c r="J13" s="53">
        <v>0</v>
      </c>
      <c r="K13" s="2">
        <v>0</v>
      </c>
      <c r="L13" s="53">
        <v>0</v>
      </c>
      <c r="M13" s="2">
        <v>0</v>
      </c>
      <c r="N13" s="55">
        <v>0</v>
      </c>
      <c r="O13" s="12">
        <f t="shared" si="0"/>
        <v>1954</v>
      </c>
      <c r="P13" s="57">
        <f t="shared" si="1"/>
        <v>5720.4</v>
      </c>
    </row>
    <row r="14" spans="1:16" x14ac:dyDescent="0.3">
      <c r="A14" s="216">
        <v>9</v>
      </c>
      <c r="B14" s="2" t="s">
        <v>11</v>
      </c>
      <c r="C14" s="2">
        <v>42</v>
      </c>
      <c r="D14" s="53">
        <v>258.45999999999998</v>
      </c>
      <c r="E14" s="2">
        <v>26</v>
      </c>
      <c r="F14" s="53">
        <v>64.55</v>
      </c>
      <c r="G14" s="2">
        <v>32</v>
      </c>
      <c r="H14" s="53">
        <v>82.68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5">
        <v>0</v>
      </c>
      <c r="O14" s="12">
        <f t="shared" si="0"/>
        <v>100</v>
      </c>
      <c r="P14" s="57">
        <f t="shared" si="1"/>
        <v>405.69</v>
      </c>
    </row>
    <row r="15" spans="1:16" s="47" customFormat="1" x14ac:dyDescent="0.3">
      <c r="A15" s="230">
        <v>10</v>
      </c>
      <c r="B15" s="94" t="s">
        <v>12</v>
      </c>
      <c r="C15" s="94">
        <v>7123</v>
      </c>
      <c r="D15" s="96">
        <v>31570.240000000002</v>
      </c>
      <c r="E15" s="94">
        <v>326</v>
      </c>
      <c r="F15" s="96">
        <v>1197.82</v>
      </c>
      <c r="G15" s="94">
        <v>5476</v>
      </c>
      <c r="H15" s="96">
        <v>21946.31</v>
      </c>
      <c r="I15" s="94">
        <v>120</v>
      </c>
      <c r="J15" s="96">
        <v>561.1</v>
      </c>
      <c r="K15" s="94">
        <v>1</v>
      </c>
      <c r="L15" s="96">
        <v>3.02</v>
      </c>
      <c r="M15" s="94">
        <v>9</v>
      </c>
      <c r="N15" s="97">
        <v>17.600000000000001</v>
      </c>
      <c r="O15" s="95">
        <f>C15+E15+G15+I15+K15+M15</f>
        <v>13055</v>
      </c>
      <c r="P15" s="98">
        <f>D15+F15+H15+J15+L15+N15</f>
        <v>55296.090000000004</v>
      </c>
    </row>
    <row r="16" spans="1:16" x14ac:dyDescent="0.3">
      <c r="A16" s="216">
        <v>11</v>
      </c>
      <c r="B16" s="2" t="s">
        <v>13</v>
      </c>
      <c r="C16" s="2">
        <v>278</v>
      </c>
      <c r="D16" s="53">
        <v>482.15</v>
      </c>
      <c r="E16" s="2">
        <v>32</v>
      </c>
      <c r="F16" s="53">
        <v>153.29</v>
      </c>
      <c r="G16" s="2">
        <v>1</v>
      </c>
      <c r="H16" s="53">
        <v>0.33</v>
      </c>
      <c r="I16" s="2">
        <v>1</v>
      </c>
      <c r="J16" s="53">
        <v>0.14000000000000001</v>
      </c>
      <c r="K16" s="2">
        <v>0</v>
      </c>
      <c r="L16" s="53">
        <v>0</v>
      </c>
      <c r="M16" s="2">
        <v>0</v>
      </c>
      <c r="N16" s="55">
        <v>0</v>
      </c>
      <c r="O16" s="12">
        <f t="shared" si="0"/>
        <v>312</v>
      </c>
      <c r="P16" s="57">
        <f t="shared" si="1"/>
        <v>635.91</v>
      </c>
    </row>
    <row r="17" spans="1:16" x14ac:dyDescent="0.3">
      <c r="A17" s="216">
        <v>12</v>
      </c>
      <c r="B17" s="2" t="s">
        <v>14</v>
      </c>
      <c r="C17" s="2">
        <v>122</v>
      </c>
      <c r="D17" s="53">
        <v>220.82</v>
      </c>
      <c r="E17" s="2">
        <v>8</v>
      </c>
      <c r="F17" s="53">
        <v>13.26</v>
      </c>
      <c r="G17" s="2">
        <v>3</v>
      </c>
      <c r="H17" s="53">
        <v>18.309999999999999</v>
      </c>
      <c r="I17" s="2">
        <v>0</v>
      </c>
      <c r="J17" s="53">
        <v>0</v>
      </c>
      <c r="K17" s="2">
        <v>0</v>
      </c>
      <c r="L17" s="53">
        <v>0</v>
      </c>
      <c r="M17" s="2">
        <v>0</v>
      </c>
      <c r="N17" s="55">
        <v>0</v>
      </c>
      <c r="O17" s="12">
        <f t="shared" si="0"/>
        <v>133</v>
      </c>
      <c r="P17" s="57">
        <f t="shared" si="1"/>
        <v>252.39</v>
      </c>
    </row>
    <row r="18" spans="1:16" s="17" customFormat="1" x14ac:dyDescent="0.3">
      <c r="A18" s="217" t="s">
        <v>15</v>
      </c>
      <c r="B18" s="3" t="s">
        <v>16</v>
      </c>
      <c r="C18" s="3">
        <f t="shared" ref="C18:N18" si="2">SUM(C6:C17)</f>
        <v>13598</v>
      </c>
      <c r="D18" s="54">
        <f t="shared" si="2"/>
        <v>62687.95</v>
      </c>
      <c r="E18" s="3">
        <f t="shared" si="2"/>
        <v>2249</v>
      </c>
      <c r="F18" s="54">
        <f t="shared" si="2"/>
        <v>6609.6600000000008</v>
      </c>
      <c r="G18" s="3">
        <f t="shared" si="2"/>
        <v>7431</v>
      </c>
      <c r="H18" s="54">
        <f t="shared" si="2"/>
        <v>33544.53</v>
      </c>
      <c r="I18" s="3">
        <f t="shared" si="2"/>
        <v>121</v>
      </c>
      <c r="J18" s="54">
        <f t="shared" si="2"/>
        <v>561.24</v>
      </c>
      <c r="K18" s="3">
        <f t="shared" si="2"/>
        <v>2</v>
      </c>
      <c r="L18" s="54">
        <f t="shared" si="2"/>
        <v>3.36</v>
      </c>
      <c r="M18" s="3">
        <f t="shared" si="2"/>
        <v>11</v>
      </c>
      <c r="N18" s="56">
        <f t="shared" si="2"/>
        <v>43.71</v>
      </c>
      <c r="O18" s="13">
        <f t="shared" si="0"/>
        <v>23412</v>
      </c>
      <c r="P18" s="58">
        <f t="shared" si="1"/>
        <v>103450.45000000001</v>
      </c>
    </row>
    <row r="19" spans="1:16" x14ac:dyDescent="0.3">
      <c r="A19" s="216">
        <v>1</v>
      </c>
      <c r="B19" s="2" t="s">
        <v>17</v>
      </c>
      <c r="C19" s="2">
        <v>7</v>
      </c>
      <c r="D19" s="53">
        <v>10.87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5">
        <v>0</v>
      </c>
      <c r="O19" s="12">
        <f t="shared" si="0"/>
        <v>7</v>
      </c>
      <c r="P19" s="57">
        <f t="shared" si="1"/>
        <v>10.87</v>
      </c>
    </row>
    <row r="20" spans="1:16" x14ac:dyDescent="0.3">
      <c r="A20" s="216">
        <v>2</v>
      </c>
      <c r="B20" s="2" t="s">
        <v>34</v>
      </c>
      <c r="C20" s="2">
        <v>2</v>
      </c>
      <c r="D20" s="53">
        <v>100</v>
      </c>
      <c r="E20" s="2">
        <v>0</v>
      </c>
      <c r="F20" s="53">
        <v>0</v>
      </c>
      <c r="G20" s="2">
        <v>2</v>
      </c>
      <c r="H20" s="53">
        <v>94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5">
        <v>0</v>
      </c>
      <c r="O20" s="12">
        <f t="shared" si="0"/>
        <v>4</v>
      </c>
      <c r="P20" s="57">
        <f t="shared" si="1"/>
        <v>194</v>
      </c>
    </row>
    <row r="21" spans="1:16" x14ac:dyDescent="0.3">
      <c r="A21" s="216">
        <v>3</v>
      </c>
      <c r="B21" s="2" t="s">
        <v>18</v>
      </c>
      <c r="C21" s="2">
        <v>15</v>
      </c>
      <c r="D21" s="53">
        <v>66.16</v>
      </c>
      <c r="E21" s="2">
        <v>1</v>
      </c>
      <c r="F21" s="53">
        <v>0.31</v>
      </c>
      <c r="G21" s="2">
        <v>11</v>
      </c>
      <c r="H21" s="53">
        <v>23.69</v>
      </c>
      <c r="I21" s="2">
        <v>1</v>
      </c>
      <c r="J21" s="53">
        <v>0.37</v>
      </c>
      <c r="K21" s="2">
        <v>0</v>
      </c>
      <c r="L21" s="53">
        <v>0</v>
      </c>
      <c r="M21" s="2">
        <v>0</v>
      </c>
      <c r="N21" s="55">
        <v>0</v>
      </c>
      <c r="O21" s="12">
        <f t="shared" si="0"/>
        <v>28</v>
      </c>
      <c r="P21" s="57">
        <f t="shared" si="1"/>
        <v>90.53</v>
      </c>
    </row>
    <row r="22" spans="1:16" x14ac:dyDescent="0.3">
      <c r="A22" s="216">
        <v>4</v>
      </c>
      <c r="B22" s="2" t="s">
        <v>19</v>
      </c>
      <c r="C22" s="2">
        <v>256</v>
      </c>
      <c r="D22" s="53">
        <v>1948.93</v>
      </c>
      <c r="E22" s="2">
        <v>11</v>
      </c>
      <c r="F22" s="53">
        <v>35.11</v>
      </c>
      <c r="G22" s="2">
        <v>32</v>
      </c>
      <c r="H22" s="53">
        <v>192.58</v>
      </c>
      <c r="I22" s="2">
        <v>4</v>
      </c>
      <c r="J22" s="53">
        <v>9.9</v>
      </c>
      <c r="K22" s="2">
        <v>1</v>
      </c>
      <c r="L22" s="53">
        <v>19.25</v>
      </c>
      <c r="M22" s="2">
        <v>0</v>
      </c>
      <c r="N22" s="55">
        <v>0</v>
      </c>
      <c r="O22" s="12">
        <f t="shared" si="0"/>
        <v>304</v>
      </c>
      <c r="P22" s="57">
        <f t="shared" si="1"/>
        <v>2205.77</v>
      </c>
    </row>
    <row r="23" spans="1:16" x14ac:dyDescent="0.3">
      <c r="A23" s="216">
        <v>5</v>
      </c>
      <c r="B23" s="2" t="s">
        <v>20</v>
      </c>
      <c r="C23" s="2">
        <v>194</v>
      </c>
      <c r="D23" s="53">
        <v>647.23</v>
      </c>
      <c r="E23" s="2">
        <v>2</v>
      </c>
      <c r="F23" s="53">
        <v>0</v>
      </c>
      <c r="G23" s="2">
        <v>3</v>
      </c>
      <c r="H23" s="53">
        <v>22.6</v>
      </c>
      <c r="I23" s="2">
        <v>1</v>
      </c>
      <c r="J23" s="53">
        <v>1.57</v>
      </c>
      <c r="K23" s="2">
        <v>0</v>
      </c>
      <c r="L23" s="53">
        <v>0</v>
      </c>
      <c r="M23" s="2">
        <v>0</v>
      </c>
      <c r="N23" s="55">
        <v>0</v>
      </c>
      <c r="O23" s="12">
        <f t="shared" si="0"/>
        <v>200</v>
      </c>
      <c r="P23" s="57">
        <f t="shared" si="1"/>
        <v>671.40000000000009</v>
      </c>
    </row>
    <row r="24" spans="1:16" x14ac:dyDescent="0.3">
      <c r="A24" s="216">
        <v>6</v>
      </c>
      <c r="B24" s="2" t="s">
        <v>21</v>
      </c>
      <c r="C24" s="2">
        <v>0</v>
      </c>
      <c r="D24" s="53">
        <v>0</v>
      </c>
      <c r="E24" s="2">
        <v>0</v>
      </c>
      <c r="F24" s="53">
        <v>0</v>
      </c>
      <c r="G24" s="2">
        <v>0</v>
      </c>
      <c r="H24" s="53">
        <v>0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5">
        <v>0</v>
      </c>
      <c r="O24" s="12">
        <f t="shared" si="0"/>
        <v>0</v>
      </c>
      <c r="P24" s="57">
        <f t="shared" si="1"/>
        <v>0</v>
      </c>
    </row>
    <row r="25" spans="1:16" x14ac:dyDescent="0.3">
      <c r="A25" s="216">
        <v>7</v>
      </c>
      <c r="B25" s="2" t="s">
        <v>22</v>
      </c>
      <c r="C25" s="2">
        <v>2187</v>
      </c>
      <c r="D25" s="53">
        <v>766.5</v>
      </c>
      <c r="E25" s="2">
        <v>1078</v>
      </c>
      <c r="F25" s="53">
        <v>315.07</v>
      </c>
      <c r="G25" s="2">
        <v>1</v>
      </c>
      <c r="H25" s="53">
        <v>0.3</v>
      </c>
      <c r="I25" s="2">
        <v>0</v>
      </c>
      <c r="J25" s="53">
        <v>0</v>
      </c>
      <c r="K25" s="2">
        <v>1</v>
      </c>
      <c r="L25" s="53">
        <v>0.45</v>
      </c>
      <c r="M25" s="2">
        <v>0</v>
      </c>
      <c r="N25" s="55">
        <v>0</v>
      </c>
      <c r="O25" s="12">
        <f t="shared" si="0"/>
        <v>3267</v>
      </c>
      <c r="P25" s="57">
        <f t="shared" si="1"/>
        <v>1082.32</v>
      </c>
    </row>
    <row r="26" spans="1:16" x14ac:dyDescent="0.3">
      <c r="A26" s="216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5">
        <v>0</v>
      </c>
      <c r="O26" s="12">
        <f t="shared" si="0"/>
        <v>0</v>
      </c>
      <c r="P26" s="57">
        <f t="shared" si="1"/>
        <v>0</v>
      </c>
    </row>
    <row r="27" spans="1:16" s="17" customFormat="1" x14ac:dyDescent="0.3">
      <c r="A27" s="217" t="s">
        <v>24</v>
      </c>
      <c r="B27" s="3" t="s">
        <v>16</v>
      </c>
      <c r="C27" s="3">
        <f t="shared" ref="C27:N27" si="3">SUM(C19:C26)</f>
        <v>2661</v>
      </c>
      <c r="D27" s="54">
        <f t="shared" si="3"/>
        <v>3539.69</v>
      </c>
      <c r="E27" s="3">
        <f t="shared" si="3"/>
        <v>1092</v>
      </c>
      <c r="F27" s="54">
        <f t="shared" si="3"/>
        <v>350.49</v>
      </c>
      <c r="G27" s="3">
        <f t="shared" si="3"/>
        <v>49</v>
      </c>
      <c r="H27" s="54">
        <f t="shared" si="3"/>
        <v>333.17</v>
      </c>
      <c r="I27" s="3">
        <f t="shared" si="3"/>
        <v>6</v>
      </c>
      <c r="J27" s="54">
        <f t="shared" si="3"/>
        <v>11.84</v>
      </c>
      <c r="K27" s="3">
        <f t="shared" si="3"/>
        <v>2</v>
      </c>
      <c r="L27" s="54">
        <f t="shared" si="3"/>
        <v>19.7</v>
      </c>
      <c r="M27" s="3">
        <f t="shared" si="3"/>
        <v>0</v>
      </c>
      <c r="N27" s="56">
        <f t="shared" si="3"/>
        <v>0</v>
      </c>
      <c r="O27" s="13">
        <f t="shared" si="0"/>
        <v>3810</v>
      </c>
      <c r="P27" s="58">
        <f t="shared" si="1"/>
        <v>4254.8900000000003</v>
      </c>
    </row>
    <row r="28" spans="1:16" x14ac:dyDescent="0.3">
      <c r="A28" s="216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55">
        <v>0</v>
      </c>
      <c r="O28" s="12">
        <f t="shared" si="0"/>
        <v>0</v>
      </c>
      <c r="P28" s="57">
        <f t="shared" si="1"/>
        <v>0</v>
      </c>
    </row>
    <row r="29" spans="1:16" s="17" customFormat="1" x14ac:dyDescent="0.3">
      <c r="A29" s="217" t="s">
        <v>26</v>
      </c>
      <c r="B29" s="3" t="s">
        <v>16</v>
      </c>
      <c r="C29" s="3">
        <f>C28</f>
        <v>0</v>
      </c>
      <c r="D29" s="54">
        <f t="shared" ref="D29:N29" si="4">D28</f>
        <v>0</v>
      </c>
      <c r="E29" s="3">
        <f t="shared" si="4"/>
        <v>0</v>
      </c>
      <c r="F29" s="54">
        <f t="shared" si="4"/>
        <v>0</v>
      </c>
      <c r="G29" s="3">
        <f t="shared" si="4"/>
        <v>0</v>
      </c>
      <c r="H29" s="54">
        <f t="shared" si="4"/>
        <v>0</v>
      </c>
      <c r="I29" s="3">
        <f t="shared" si="4"/>
        <v>0</v>
      </c>
      <c r="J29" s="54">
        <f t="shared" si="4"/>
        <v>0</v>
      </c>
      <c r="K29" s="3">
        <f t="shared" si="4"/>
        <v>0</v>
      </c>
      <c r="L29" s="54">
        <f t="shared" si="4"/>
        <v>0</v>
      </c>
      <c r="M29" s="3">
        <f t="shared" si="4"/>
        <v>0</v>
      </c>
      <c r="N29" s="56">
        <f t="shared" si="4"/>
        <v>0</v>
      </c>
      <c r="O29" s="13">
        <f t="shared" si="0"/>
        <v>0</v>
      </c>
      <c r="P29" s="58">
        <f t="shared" si="1"/>
        <v>0</v>
      </c>
    </row>
    <row r="30" spans="1:16" x14ac:dyDescent="0.3">
      <c r="A30" s="216">
        <v>1</v>
      </c>
      <c r="B30" s="2" t="s">
        <v>27</v>
      </c>
      <c r="C30" s="2">
        <v>6344</v>
      </c>
      <c r="D30" s="53">
        <v>14853.31</v>
      </c>
      <c r="E30" s="2">
        <v>286</v>
      </c>
      <c r="F30" s="53">
        <v>368.07</v>
      </c>
      <c r="G30" s="2">
        <v>3224</v>
      </c>
      <c r="H30" s="53">
        <v>6554.73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5">
        <v>0</v>
      </c>
      <c r="O30" s="12">
        <f t="shared" si="0"/>
        <v>9854</v>
      </c>
      <c r="P30" s="57">
        <f t="shared" si="1"/>
        <v>21776.11</v>
      </c>
    </row>
    <row r="31" spans="1:16" s="17" customFormat="1" x14ac:dyDescent="0.3">
      <c r="A31" s="218" t="s">
        <v>28</v>
      </c>
      <c r="B31" s="219" t="s">
        <v>16</v>
      </c>
      <c r="C31" s="219">
        <f>C18+C27+C29+C30</f>
        <v>22603</v>
      </c>
      <c r="D31" s="220">
        <f t="shared" ref="D31:N31" si="5">D18+D27+D29+D30</f>
        <v>81080.95</v>
      </c>
      <c r="E31" s="219">
        <f t="shared" si="5"/>
        <v>3627</v>
      </c>
      <c r="F31" s="220">
        <f t="shared" si="5"/>
        <v>7328.22</v>
      </c>
      <c r="G31" s="219">
        <f t="shared" si="5"/>
        <v>10704</v>
      </c>
      <c r="H31" s="220">
        <f t="shared" si="5"/>
        <v>40432.429999999993</v>
      </c>
      <c r="I31" s="219">
        <f t="shared" si="5"/>
        <v>127</v>
      </c>
      <c r="J31" s="220">
        <f t="shared" si="5"/>
        <v>573.08000000000004</v>
      </c>
      <c r="K31" s="219">
        <f t="shared" si="5"/>
        <v>4</v>
      </c>
      <c r="L31" s="220">
        <f t="shared" si="5"/>
        <v>23.06</v>
      </c>
      <c r="M31" s="219">
        <f t="shared" si="5"/>
        <v>11</v>
      </c>
      <c r="N31" s="221">
        <f t="shared" si="5"/>
        <v>43.71</v>
      </c>
      <c r="O31" s="13">
        <f t="shared" si="0"/>
        <v>37076</v>
      </c>
      <c r="P31" s="58">
        <f t="shared" si="1"/>
        <v>129481.45</v>
      </c>
    </row>
  </sheetData>
  <mergeCells count="12">
    <mergeCell ref="A1:P1"/>
    <mergeCell ref="K4:L4"/>
    <mergeCell ref="M4:N4"/>
    <mergeCell ref="O4:P4"/>
    <mergeCell ref="A2:P2"/>
    <mergeCell ref="A3:P3"/>
    <mergeCell ref="A4:A5"/>
    <mergeCell ref="B4:B5"/>
    <mergeCell ref="C4:D4"/>
    <mergeCell ref="E4:F4"/>
    <mergeCell ref="G4:H4"/>
    <mergeCell ref="I4:J4"/>
  </mergeCells>
  <pageMargins left="0.39" right="0.25" top="0.75" bottom="0.75" header="0.3" footer="0.3"/>
  <pageSetup paperSize="9" scale="9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00B050"/>
  </sheetPr>
  <dimension ref="A1:R29"/>
  <sheetViews>
    <sheetView workbookViewId="0">
      <selection sqref="A1:P1"/>
    </sheetView>
  </sheetViews>
  <sheetFormatPr defaultRowHeight="14.4" x14ac:dyDescent="0.3"/>
  <cols>
    <col min="1" max="1" width="6.44140625" customWidth="1"/>
    <col min="2" max="2" width="20.5546875" customWidth="1"/>
    <col min="3" max="3" width="6" bestFit="1" customWidth="1"/>
    <col min="4" max="4" width="8.6640625" style="46" customWidth="1"/>
    <col min="5" max="5" width="4.88671875" customWidth="1"/>
    <col min="6" max="6" width="7.44140625" style="46" customWidth="1"/>
    <col min="7" max="7" width="6" bestFit="1" customWidth="1"/>
    <col min="8" max="8" width="8.5546875" style="46" bestFit="1" customWidth="1"/>
    <col min="9" max="9" width="4.109375" bestFit="1" customWidth="1"/>
    <col min="10" max="10" width="6.5546875" style="46" bestFit="1" customWidth="1"/>
    <col min="11" max="11" width="4" customWidth="1"/>
    <col min="12" max="12" width="5.5546875" style="46" bestFit="1" customWidth="1"/>
    <col min="13" max="13" width="4.109375" bestFit="1" customWidth="1"/>
    <col min="14" max="14" width="5.5546875" style="46" bestFit="1" customWidth="1"/>
    <col min="15" max="15" width="6" bestFit="1" customWidth="1"/>
    <col min="16" max="16" width="9.33203125" style="46" customWidth="1"/>
  </cols>
  <sheetData>
    <row r="1" spans="1:16" ht="21" x14ac:dyDescent="0.4">
      <c r="A1" s="583">
        <v>74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42" customHeight="1" x14ac:dyDescent="0.4">
      <c r="A2" s="711" t="s">
        <v>841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3"/>
    </row>
    <row r="3" spans="1:16" ht="21" x14ac:dyDescent="0.4">
      <c r="A3" s="749" t="s">
        <v>801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7"/>
    </row>
    <row r="4" spans="1:16" ht="36.75" customHeight="1" x14ac:dyDescent="0.3">
      <c r="A4" s="619" t="s">
        <v>0</v>
      </c>
      <c r="B4" s="619" t="s">
        <v>84</v>
      </c>
      <c r="C4" s="629" t="s">
        <v>493</v>
      </c>
      <c r="D4" s="630"/>
      <c r="E4" s="629" t="s">
        <v>494</v>
      </c>
      <c r="F4" s="630"/>
      <c r="G4" s="629" t="s">
        <v>495</v>
      </c>
      <c r="H4" s="630"/>
      <c r="I4" s="629" t="s">
        <v>496</v>
      </c>
      <c r="J4" s="630"/>
      <c r="K4" s="629" t="s">
        <v>497</v>
      </c>
      <c r="L4" s="630"/>
      <c r="M4" s="629" t="s">
        <v>498</v>
      </c>
      <c r="N4" s="655"/>
      <c r="O4" s="802" t="s">
        <v>499</v>
      </c>
      <c r="P4" s="803"/>
    </row>
    <row r="5" spans="1:16" x14ac:dyDescent="0.3">
      <c r="A5" s="620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77" t="s">
        <v>182</v>
      </c>
      <c r="O5" s="457" t="s">
        <v>180</v>
      </c>
      <c r="P5" s="70" t="s">
        <v>182</v>
      </c>
    </row>
    <row r="6" spans="1:16" x14ac:dyDescent="0.3">
      <c r="A6" s="5">
        <v>1</v>
      </c>
      <c r="B6" s="5" t="s">
        <v>96</v>
      </c>
      <c r="C6" s="5">
        <v>9</v>
      </c>
      <c r="D6" s="44">
        <v>42.53</v>
      </c>
      <c r="E6" s="5">
        <v>2</v>
      </c>
      <c r="F6" s="44">
        <v>5.71</v>
      </c>
      <c r="G6" s="5">
        <v>6</v>
      </c>
      <c r="H6" s="44">
        <v>28.78</v>
      </c>
      <c r="I6" s="5">
        <v>0</v>
      </c>
      <c r="J6" s="44">
        <v>0</v>
      </c>
      <c r="K6" s="5">
        <v>0</v>
      </c>
      <c r="L6" s="44">
        <v>0</v>
      </c>
      <c r="M6" s="5">
        <v>0</v>
      </c>
      <c r="N6" s="442">
        <v>0</v>
      </c>
      <c r="O6" s="411">
        <f>C6+E6+G6+I6+K6+M6</f>
        <v>17</v>
      </c>
      <c r="P6" s="411">
        <f>D6+F6+H6+J6+L6+N6</f>
        <v>77.02000000000001</v>
      </c>
    </row>
    <row r="7" spans="1:16" x14ac:dyDescent="0.3">
      <c r="A7" s="5">
        <v>2</v>
      </c>
      <c r="B7" s="5" t="s">
        <v>97</v>
      </c>
      <c r="C7" s="5">
        <v>638</v>
      </c>
      <c r="D7" s="44">
        <v>1893.28</v>
      </c>
      <c r="E7" s="5">
        <v>44</v>
      </c>
      <c r="F7" s="44">
        <v>70.599999999999994</v>
      </c>
      <c r="G7" s="5">
        <v>310</v>
      </c>
      <c r="H7" s="44">
        <v>588.58000000000004</v>
      </c>
      <c r="I7" s="5">
        <v>0</v>
      </c>
      <c r="J7" s="44">
        <v>0</v>
      </c>
      <c r="K7" s="5">
        <v>0</v>
      </c>
      <c r="L7" s="44">
        <v>0</v>
      </c>
      <c r="M7" s="5">
        <v>0</v>
      </c>
      <c r="N7" s="442">
        <v>0</v>
      </c>
      <c r="O7" s="411">
        <f t="shared" ref="O7:O29" si="0">C7+E7+G7+I7+K7+M7</f>
        <v>992</v>
      </c>
      <c r="P7" s="459">
        <f t="shared" ref="P7:P29" si="1">D7+F7+H7+J7+L7+N7</f>
        <v>2552.46</v>
      </c>
    </row>
    <row r="8" spans="1:16" x14ac:dyDescent="0.3">
      <c r="A8" s="5">
        <v>3</v>
      </c>
      <c r="B8" s="5" t="s">
        <v>98</v>
      </c>
      <c r="C8" s="5">
        <v>38</v>
      </c>
      <c r="D8" s="44">
        <v>69.91</v>
      </c>
      <c r="E8" s="5">
        <v>6</v>
      </c>
      <c r="F8" s="44">
        <v>14.75</v>
      </c>
      <c r="G8" s="5">
        <v>7</v>
      </c>
      <c r="H8" s="44">
        <v>16.809999999999999</v>
      </c>
      <c r="I8" s="5">
        <v>1</v>
      </c>
      <c r="J8" s="44">
        <v>5.48</v>
      </c>
      <c r="K8" s="5">
        <v>0</v>
      </c>
      <c r="L8" s="44">
        <v>0</v>
      </c>
      <c r="M8" s="5">
        <v>0</v>
      </c>
      <c r="N8" s="442">
        <v>0</v>
      </c>
      <c r="O8" s="411">
        <f t="shared" si="0"/>
        <v>52</v>
      </c>
      <c r="P8" s="459">
        <f t="shared" si="1"/>
        <v>106.95</v>
      </c>
    </row>
    <row r="9" spans="1:16" x14ac:dyDescent="0.3">
      <c r="A9" s="5">
        <v>4</v>
      </c>
      <c r="B9" s="5" t="s">
        <v>99</v>
      </c>
      <c r="C9" s="5">
        <v>971</v>
      </c>
      <c r="D9" s="44">
        <v>1482.08</v>
      </c>
      <c r="E9" s="5">
        <v>86</v>
      </c>
      <c r="F9" s="44">
        <v>167.21</v>
      </c>
      <c r="G9" s="5">
        <v>61</v>
      </c>
      <c r="H9" s="44">
        <v>101.97</v>
      </c>
      <c r="I9" s="5">
        <v>0</v>
      </c>
      <c r="J9" s="44">
        <v>0</v>
      </c>
      <c r="K9" s="5">
        <v>0</v>
      </c>
      <c r="L9" s="44">
        <v>0</v>
      </c>
      <c r="M9" s="5">
        <v>0</v>
      </c>
      <c r="N9" s="442">
        <v>0</v>
      </c>
      <c r="O9" s="411">
        <f t="shared" si="0"/>
        <v>1118</v>
      </c>
      <c r="P9" s="459">
        <f t="shared" si="1"/>
        <v>1751.26</v>
      </c>
    </row>
    <row r="10" spans="1:16" x14ac:dyDescent="0.3">
      <c r="A10" s="5">
        <v>5</v>
      </c>
      <c r="B10" s="5" t="s">
        <v>100</v>
      </c>
      <c r="C10" s="5">
        <v>890</v>
      </c>
      <c r="D10" s="44">
        <v>3303.89</v>
      </c>
      <c r="E10" s="5">
        <v>231</v>
      </c>
      <c r="F10" s="44">
        <v>388.05</v>
      </c>
      <c r="G10" s="5">
        <v>154</v>
      </c>
      <c r="H10" s="44">
        <v>915.9</v>
      </c>
      <c r="I10" s="5">
        <v>4</v>
      </c>
      <c r="J10" s="44">
        <v>12.2</v>
      </c>
      <c r="K10" s="5">
        <v>0</v>
      </c>
      <c r="L10" s="44">
        <v>0</v>
      </c>
      <c r="M10" s="5">
        <v>0</v>
      </c>
      <c r="N10" s="442">
        <v>0</v>
      </c>
      <c r="O10" s="411">
        <f t="shared" si="0"/>
        <v>1279</v>
      </c>
      <c r="P10" s="459">
        <f t="shared" si="1"/>
        <v>4620.04</v>
      </c>
    </row>
    <row r="11" spans="1:16" x14ac:dyDescent="0.3">
      <c r="A11" s="5">
        <v>6</v>
      </c>
      <c r="B11" s="5" t="s">
        <v>101</v>
      </c>
      <c r="C11" s="5">
        <v>177</v>
      </c>
      <c r="D11" s="44">
        <v>389.26</v>
      </c>
      <c r="E11" s="5">
        <v>22</v>
      </c>
      <c r="F11" s="44">
        <v>72.164000000000001</v>
      </c>
      <c r="G11" s="5">
        <v>5</v>
      </c>
      <c r="H11" s="44">
        <v>17.749000000000002</v>
      </c>
      <c r="I11" s="5">
        <v>0</v>
      </c>
      <c r="J11" s="44">
        <v>0</v>
      </c>
      <c r="K11" s="5">
        <v>0</v>
      </c>
      <c r="L11" s="44">
        <v>0</v>
      </c>
      <c r="M11" s="5">
        <v>0</v>
      </c>
      <c r="N11" s="442">
        <v>0</v>
      </c>
      <c r="O11" s="411">
        <f t="shared" si="0"/>
        <v>204</v>
      </c>
      <c r="P11" s="459">
        <f t="shared" si="1"/>
        <v>479.173</v>
      </c>
    </row>
    <row r="12" spans="1:16" x14ac:dyDescent="0.3">
      <c r="A12" s="5">
        <v>7</v>
      </c>
      <c r="B12" s="5" t="s">
        <v>102</v>
      </c>
      <c r="C12" s="5">
        <v>21</v>
      </c>
      <c r="D12" s="44">
        <v>88.49</v>
      </c>
      <c r="E12" s="5">
        <v>1</v>
      </c>
      <c r="F12" s="44">
        <v>5.91</v>
      </c>
      <c r="G12" s="5">
        <v>3</v>
      </c>
      <c r="H12" s="44">
        <v>19.5</v>
      </c>
      <c r="I12" s="5">
        <v>0</v>
      </c>
      <c r="J12" s="44">
        <v>0</v>
      </c>
      <c r="K12" s="5">
        <v>0</v>
      </c>
      <c r="L12" s="44">
        <v>0</v>
      </c>
      <c r="M12" s="5">
        <v>0</v>
      </c>
      <c r="N12" s="442">
        <v>0</v>
      </c>
      <c r="O12" s="411">
        <f t="shared" si="0"/>
        <v>25</v>
      </c>
      <c r="P12" s="459">
        <f t="shared" si="1"/>
        <v>113.89999999999999</v>
      </c>
    </row>
    <row r="13" spans="1:16" x14ac:dyDescent="0.3">
      <c r="A13" s="5">
        <v>8</v>
      </c>
      <c r="B13" s="5" t="s">
        <v>103</v>
      </c>
      <c r="C13" s="5">
        <v>506</v>
      </c>
      <c r="D13" s="44">
        <v>1410.49</v>
      </c>
      <c r="E13" s="5">
        <v>12</v>
      </c>
      <c r="F13" s="44">
        <v>24.27</v>
      </c>
      <c r="G13" s="5">
        <v>11</v>
      </c>
      <c r="H13" s="44">
        <v>27.06</v>
      </c>
      <c r="I13" s="5">
        <v>0</v>
      </c>
      <c r="J13" s="44">
        <v>0</v>
      </c>
      <c r="K13" s="5">
        <v>0</v>
      </c>
      <c r="L13" s="44">
        <v>0</v>
      </c>
      <c r="M13" s="5">
        <v>0</v>
      </c>
      <c r="N13" s="442">
        <v>0</v>
      </c>
      <c r="O13" s="411">
        <f t="shared" si="0"/>
        <v>529</v>
      </c>
      <c r="P13" s="459">
        <f t="shared" si="1"/>
        <v>1461.82</v>
      </c>
    </row>
    <row r="14" spans="1:16" x14ac:dyDescent="0.3">
      <c r="A14" s="5">
        <v>9</v>
      </c>
      <c r="B14" s="5" t="s">
        <v>104</v>
      </c>
      <c r="C14" s="5">
        <v>115</v>
      </c>
      <c r="D14" s="44">
        <v>318.18</v>
      </c>
      <c r="E14" s="5">
        <v>36</v>
      </c>
      <c r="F14" s="44">
        <v>91.86</v>
      </c>
      <c r="G14" s="5">
        <v>147</v>
      </c>
      <c r="H14" s="44">
        <v>319.48</v>
      </c>
      <c r="I14" s="5">
        <v>1</v>
      </c>
      <c r="J14" s="44">
        <v>10.84</v>
      </c>
      <c r="K14" s="5">
        <v>0</v>
      </c>
      <c r="L14" s="44">
        <v>0</v>
      </c>
      <c r="M14" s="5">
        <v>0</v>
      </c>
      <c r="N14" s="442">
        <v>0</v>
      </c>
      <c r="O14" s="411">
        <f t="shared" si="0"/>
        <v>299</v>
      </c>
      <c r="P14" s="459">
        <f t="shared" si="1"/>
        <v>740.36</v>
      </c>
    </row>
    <row r="15" spans="1:16" x14ac:dyDescent="0.3">
      <c r="A15" s="5">
        <v>10</v>
      </c>
      <c r="B15" s="5" t="s">
        <v>105</v>
      </c>
      <c r="C15" s="5">
        <v>1230</v>
      </c>
      <c r="D15" s="44">
        <v>4174.79</v>
      </c>
      <c r="E15" s="5">
        <v>5</v>
      </c>
      <c r="F15" s="44">
        <v>17.53</v>
      </c>
      <c r="G15" s="5">
        <v>7</v>
      </c>
      <c r="H15" s="44">
        <v>30.59</v>
      </c>
      <c r="I15" s="5">
        <v>2</v>
      </c>
      <c r="J15" s="44">
        <v>7.17</v>
      </c>
      <c r="K15" s="5">
        <v>0</v>
      </c>
      <c r="L15" s="44">
        <v>0</v>
      </c>
      <c r="M15" s="5">
        <v>0</v>
      </c>
      <c r="N15" s="442">
        <v>0</v>
      </c>
      <c r="O15" s="411">
        <f t="shared" si="0"/>
        <v>1244</v>
      </c>
      <c r="P15" s="459">
        <f t="shared" si="1"/>
        <v>4230.08</v>
      </c>
    </row>
    <row r="16" spans="1:16" ht="17.25" customHeight="1" x14ac:dyDescent="0.3">
      <c r="A16" s="5">
        <v>11</v>
      </c>
      <c r="B16" s="5" t="s">
        <v>106</v>
      </c>
      <c r="C16" s="5">
        <v>230</v>
      </c>
      <c r="D16" s="44">
        <v>505.78</v>
      </c>
      <c r="E16" s="5">
        <v>20</v>
      </c>
      <c r="F16" s="44">
        <v>36.81</v>
      </c>
      <c r="G16" s="5">
        <v>73</v>
      </c>
      <c r="H16" s="44">
        <v>105.31</v>
      </c>
      <c r="I16" s="5">
        <v>0</v>
      </c>
      <c r="J16" s="44">
        <v>0</v>
      </c>
      <c r="K16" s="5">
        <v>0</v>
      </c>
      <c r="L16" s="44">
        <v>0</v>
      </c>
      <c r="M16" s="5">
        <v>0</v>
      </c>
      <c r="N16" s="442">
        <v>0</v>
      </c>
      <c r="O16" s="411">
        <f t="shared" si="0"/>
        <v>323</v>
      </c>
      <c r="P16" s="459">
        <f t="shared" si="1"/>
        <v>647.89999999999986</v>
      </c>
    </row>
    <row r="17" spans="1:18" x14ac:dyDescent="0.3">
      <c r="A17" s="5">
        <v>12</v>
      </c>
      <c r="B17" s="5" t="s">
        <v>107</v>
      </c>
      <c r="C17" s="5">
        <v>1593</v>
      </c>
      <c r="D17" s="44">
        <v>3503.34</v>
      </c>
      <c r="E17" s="5">
        <v>198</v>
      </c>
      <c r="F17" s="44">
        <v>649.476</v>
      </c>
      <c r="G17" s="5">
        <v>45</v>
      </c>
      <c r="H17" s="44">
        <v>159.74100000000001</v>
      </c>
      <c r="I17" s="5">
        <v>3</v>
      </c>
      <c r="J17" s="5">
        <v>14.59</v>
      </c>
      <c r="K17" s="5">
        <v>0</v>
      </c>
      <c r="L17" s="44">
        <v>0</v>
      </c>
      <c r="M17" s="5">
        <v>0</v>
      </c>
      <c r="N17" s="442">
        <v>0</v>
      </c>
      <c r="O17" s="411">
        <f t="shared" si="0"/>
        <v>1839</v>
      </c>
      <c r="P17" s="459">
        <f t="shared" si="1"/>
        <v>4327.1469999999999</v>
      </c>
      <c r="R17" s="417"/>
    </row>
    <row r="18" spans="1:18" x14ac:dyDescent="0.3">
      <c r="A18" s="5">
        <v>13</v>
      </c>
      <c r="B18" s="5" t="s">
        <v>108</v>
      </c>
      <c r="C18" s="5">
        <v>177</v>
      </c>
      <c r="D18" s="44">
        <v>679.31</v>
      </c>
      <c r="E18" s="5">
        <v>27</v>
      </c>
      <c r="F18" s="44">
        <v>95.89</v>
      </c>
      <c r="G18" s="5">
        <v>1719</v>
      </c>
      <c r="H18" s="44">
        <v>6179.6</v>
      </c>
      <c r="I18" s="5">
        <v>4</v>
      </c>
      <c r="J18" s="44">
        <v>8.91</v>
      </c>
      <c r="K18" s="5">
        <v>0</v>
      </c>
      <c r="L18" s="44">
        <v>0</v>
      </c>
      <c r="M18" s="5">
        <v>0</v>
      </c>
      <c r="N18" s="442">
        <v>0</v>
      </c>
      <c r="O18" s="411">
        <f t="shared" si="0"/>
        <v>1927</v>
      </c>
      <c r="P18" s="459">
        <f t="shared" si="1"/>
        <v>6963.71</v>
      </c>
    </row>
    <row r="19" spans="1:18" x14ac:dyDescent="0.3">
      <c r="A19" s="5">
        <v>14</v>
      </c>
      <c r="B19" s="5" t="s">
        <v>109</v>
      </c>
      <c r="C19" s="5">
        <v>66</v>
      </c>
      <c r="D19" s="44">
        <v>273.63</v>
      </c>
      <c r="E19" s="5">
        <v>8</v>
      </c>
      <c r="F19" s="44">
        <v>22.41</v>
      </c>
      <c r="G19" s="5">
        <v>8</v>
      </c>
      <c r="H19" s="44">
        <v>35.76</v>
      </c>
      <c r="I19" s="5">
        <v>1</v>
      </c>
      <c r="J19" s="44">
        <v>7.03</v>
      </c>
      <c r="K19" s="5">
        <v>0</v>
      </c>
      <c r="L19" s="44">
        <v>0</v>
      </c>
      <c r="M19" s="5">
        <v>0</v>
      </c>
      <c r="N19" s="442">
        <v>0</v>
      </c>
      <c r="O19" s="411">
        <f t="shared" si="0"/>
        <v>83</v>
      </c>
      <c r="P19" s="459">
        <f t="shared" si="1"/>
        <v>338.83</v>
      </c>
    </row>
    <row r="20" spans="1:18" x14ac:dyDescent="0.3">
      <c r="A20" s="5">
        <v>15</v>
      </c>
      <c r="B20" s="5" t="s">
        <v>110</v>
      </c>
      <c r="C20" s="5">
        <v>12799</v>
      </c>
      <c r="D20" s="44">
        <v>53448.18</v>
      </c>
      <c r="E20" s="5">
        <v>2594</v>
      </c>
      <c r="F20" s="44">
        <v>4999.7</v>
      </c>
      <c r="G20" s="5">
        <v>1755</v>
      </c>
      <c r="H20" s="44">
        <v>12260.32</v>
      </c>
      <c r="I20" s="5">
        <v>89</v>
      </c>
      <c r="J20" s="44">
        <v>413.35</v>
      </c>
      <c r="K20" s="5">
        <v>3</v>
      </c>
      <c r="L20" s="44">
        <v>22.72</v>
      </c>
      <c r="M20" s="5">
        <v>8</v>
      </c>
      <c r="N20" s="442">
        <v>11.24</v>
      </c>
      <c r="O20" s="411">
        <f t="shared" si="0"/>
        <v>17248</v>
      </c>
      <c r="P20" s="459">
        <f t="shared" si="1"/>
        <v>71155.510000000009</v>
      </c>
    </row>
    <row r="21" spans="1:18" x14ac:dyDescent="0.3">
      <c r="A21" s="5">
        <v>16</v>
      </c>
      <c r="B21" s="5" t="s">
        <v>111</v>
      </c>
      <c r="C21" s="5">
        <v>28</v>
      </c>
      <c r="D21" s="44">
        <v>70.95</v>
      </c>
      <c r="E21" s="5">
        <v>0</v>
      </c>
      <c r="F21" s="44">
        <v>0</v>
      </c>
      <c r="G21" s="5">
        <v>89</v>
      </c>
      <c r="H21" s="44">
        <v>230.79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2">
        <v>0</v>
      </c>
      <c r="O21" s="411">
        <f t="shared" si="0"/>
        <v>117</v>
      </c>
      <c r="P21" s="459">
        <f t="shared" si="1"/>
        <v>301.74</v>
      </c>
    </row>
    <row r="22" spans="1:18" x14ac:dyDescent="0.3">
      <c r="A22" s="5">
        <v>17</v>
      </c>
      <c r="B22" s="5" t="s">
        <v>112</v>
      </c>
      <c r="C22" s="5">
        <v>13</v>
      </c>
      <c r="D22" s="44">
        <v>50.93</v>
      </c>
      <c r="E22" s="5">
        <v>1</v>
      </c>
      <c r="F22" s="44">
        <v>1.54</v>
      </c>
      <c r="G22" s="5">
        <v>4</v>
      </c>
      <c r="H22" s="44">
        <v>21.29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2">
        <v>0</v>
      </c>
      <c r="O22" s="411">
        <f t="shared" si="0"/>
        <v>18</v>
      </c>
      <c r="P22" s="459">
        <f t="shared" si="1"/>
        <v>73.759999999999991</v>
      </c>
    </row>
    <row r="23" spans="1:18" x14ac:dyDescent="0.3">
      <c r="A23" s="5">
        <v>18</v>
      </c>
      <c r="B23" s="5" t="s">
        <v>113</v>
      </c>
      <c r="C23" s="5">
        <v>62</v>
      </c>
      <c r="D23" s="44">
        <v>251.82</v>
      </c>
      <c r="E23" s="5">
        <v>27</v>
      </c>
      <c r="F23" s="44">
        <v>77.180000000000007</v>
      </c>
      <c r="G23" s="5">
        <v>1661</v>
      </c>
      <c r="H23" s="44">
        <v>6586.95</v>
      </c>
      <c r="I23" s="5">
        <v>2</v>
      </c>
      <c r="J23" s="44">
        <v>12.68</v>
      </c>
      <c r="K23" s="5">
        <v>0</v>
      </c>
      <c r="L23" s="44">
        <v>0</v>
      </c>
      <c r="M23" s="5">
        <v>0</v>
      </c>
      <c r="N23" s="442">
        <v>0</v>
      </c>
      <c r="O23" s="411">
        <f t="shared" si="0"/>
        <v>1752</v>
      </c>
      <c r="P23" s="459">
        <f t="shared" si="1"/>
        <v>6928.63</v>
      </c>
    </row>
    <row r="24" spans="1:18" x14ac:dyDescent="0.3">
      <c r="A24" s="5">
        <v>19</v>
      </c>
      <c r="B24" s="5" t="s">
        <v>114</v>
      </c>
      <c r="C24" s="5">
        <v>1084</v>
      </c>
      <c r="D24" s="44">
        <v>3394.48</v>
      </c>
      <c r="E24" s="5">
        <v>23</v>
      </c>
      <c r="F24" s="44">
        <v>65.790000000000006</v>
      </c>
      <c r="G24" s="5">
        <v>457</v>
      </c>
      <c r="H24" s="44">
        <v>449.72</v>
      </c>
      <c r="I24" s="5">
        <v>3</v>
      </c>
      <c r="J24" s="44">
        <v>8.9</v>
      </c>
      <c r="K24" s="5">
        <v>0</v>
      </c>
      <c r="L24" s="44">
        <v>0</v>
      </c>
      <c r="M24" s="5">
        <v>0</v>
      </c>
      <c r="N24" s="442">
        <v>0</v>
      </c>
      <c r="O24" s="411">
        <f t="shared" si="0"/>
        <v>1567</v>
      </c>
      <c r="P24" s="459">
        <f t="shared" si="1"/>
        <v>3918.89</v>
      </c>
    </row>
    <row r="25" spans="1:18" x14ac:dyDescent="0.3">
      <c r="A25" s="5">
        <v>20</v>
      </c>
      <c r="B25" s="5" t="s">
        <v>115</v>
      </c>
      <c r="C25" s="5">
        <v>221</v>
      </c>
      <c r="D25" s="44">
        <v>523.73</v>
      </c>
      <c r="E25" s="5">
        <v>9</v>
      </c>
      <c r="F25" s="44">
        <v>18.73</v>
      </c>
      <c r="G25" s="5">
        <v>154</v>
      </c>
      <c r="H25" s="44">
        <v>414.35</v>
      </c>
      <c r="I25" s="5">
        <v>1</v>
      </c>
      <c r="J25" s="44">
        <v>0.05</v>
      </c>
      <c r="K25" s="5">
        <v>0</v>
      </c>
      <c r="L25" s="44">
        <v>0</v>
      </c>
      <c r="M25" s="5">
        <v>0</v>
      </c>
      <c r="N25" s="442">
        <v>0</v>
      </c>
      <c r="O25" s="411">
        <f t="shared" si="0"/>
        <v>385</v>
      </c>
      <c r="P25" s="459">
        <f t="shared" si="1"/>
        <v>956.86</v>
      </c>
    </row>
    <row r="26" spans="1:18" x14ac:dyDescent="0.3">
      <c r="A26" s="5">
        <v>21</v>
      </c>
      <c r="B26" s="5" t="s">
        <v>116</v>
      </c>
      <c r="C26" s="5">
        <v>416</v>
      </c>
      <c r="D26" s="44">
        <v>870.07</v>
      </c>
      <c r="E26" s="5">
        <v>54</v>
      </c>
      <c r="F26" s="44">
        <v>68.13</v>
      </c>
      <c r="G26" s="5">
        <v>84</v>
      </c>
      <c r="H26" s="44">
        <v>151.07</v>
      </c>
      <c r="I26" s="5">
        <v>1</v>
      </c>
      <c r="J26" s="44">
        <v>5.55</v>
      </c>
      <c r="K26" s="5">
        <v>0</v>
      </c>
      <c r="L26" s="44">
        <v>0</v>
      </c>
      <c r="M26" s="5">
        <v>1</v>
      </c>
      <c r="N26" s="442">
        <v>6.36</v>
      </c>
      <c r="O26" s="411">
        <f t="shared" si="0"/>
        <v>556</v>
      </c>
      <c r="P26" s="459">
        <f t="shared" si="1"/>
        <v>1101.1799999999998</v>
      </c>
    </row>
    <row r="27" spans="1:18" x14ac:dyDescent="0.3">
      <c r="A27" s="5">
        <v>22</v>
      </c>
      <c r="B27" s="5" t="s">
        <v>117</v>
      </c>
      <c r="C27" s="5">
        <v>296</v>
      </c>
      <c r="D27" s="44">
        <v>968.44</v>
      </c>
      <c r="E27" s="5">
        <v>61</v>
      </c>
      <c r="F27" s="44">
        <v>162.02000000000001</v>
      </c>
      <c r="G27" s="5">
        <v>3362</v>
      </c>
      <c r="H27" s="44">
        <v>9441.1200000000008</v>
      </c>
      <c r="I27" s="5">
        <v>8</v>
      </c>
      <c r="J27" s="44">
        <v>33.17</v>
      </c>
      <c r="K27" s="5">
        <v>1</v>
      </c>
      <c r="L27" s="44">
        <v>0.34</v>
      </c>
      <c r="M27" s="5">
        <v>2</v>
      </c>
      <c r="N27" s="442">
        <v>26.11</v>
      </c>
      <c r="O27" s="411">
        <f t="shared" si="0"/>
        <v>3730</v>
      </c>
      <c r="P27" s="459">
        <f t="shared" si="1"/>
        <v>10631.200000000003</v>
      </c>
    </row>
    <row r="28" spans="1:18" x14ac:dyDescent="0.3">
      <c r="A28" s="5">
        <v>23</v>
      </c>
      <c r="B28" s="5" t="s">
        <v>118</v>
      </c>
      <c r="C28" s="5">
        <v>1023</v>
      </c>
      <c r="D28" s="44">
        <v>3367.39</v>
      </c>
      <c r="E28" s="5">
        <v>160</v>
      </c>
      <c r="F28" s="44">
        <v>272.49</v>
      </c>
      <c r="G28" s="5">
        <v>582</v>
      </c>
      <c r="H28" s="44">
        <v>2329.9899999999998</v>
      </c>
      <c r="I28" s="5">
        <v>7</v>
      </c>
      <c r="J28" s="44">
        <v>33.159999999999997</v>
      </c>
      <c r="K28" s="5">
        <v>0</v>
      </c>
      <c r="L28" s="44">
        <v>0</v>
      </c>
      <c r="M28" s="5">
        <v>0</v>
      </c>
      <c r="N28" s="442">
        <v>0</v>
      </c>
      <c r="O28" s="411">
        <f t="shared" si="0"/>
        <v>1772</v>
      </c>
      <c r="P28" s="459">
        <f t="shared" si="1"/>
        <v>6003.03</v>
      </c>
    </row>
    <row r="29" spans="1:18" x14ac:dyDescent="0.3">
      <c r="A29" s="6" t="s">
        <v>28</v>
      </c>
      <c r="B29" s="6" t="s">
        <v>16</v>
      </c>
      <c r="C29" s="6">
        <f>SUM(C6:C28)</f>
        <v>22603</v>
      </c>
      <c r="D29" s="45">
        <f t="shared" ref="D29:N29" si="2">SUM(D6:D28)</f>
        <v>81080.950000000012</v>
      </c>
      <c r="E29" s="6">
        <f t="shared" si="2"/>
        <v>3627</v>
      </c>
      <c r="F29" s="45">
        <f t="shared" si="2"/>
        <v>7328.22</v>
      </c>
      <c r="G29" s="6">
        <f t="shared" si="2"/>
        <v>10704</v>
      </c>
      <c r="H29" s="45">
        <f t="shared" si="2"/>
        <v>40432.43</v>
      </c>
      <c r="I29" s="6">
        <f t="shared" si="2"/>
        <v>127</v>
      </c>
      <c r="J29" s="45">
        <f t="shared" si="2"/>
        <v>573.08000000000004</v>
      </c>
      <c r="K29" s="6">
        <f t="shared" si="2"/>
        <v>4</v>
      </c>
      <c r="L29" s="45">
        <f t="shared" si="2"/>
        <v>23.06</v>
      </c>
      <c r="M29" s="6">
        <f t="shared" si="2"/>
        <v>11</v>
      </c>
      <c r="N29" s="443">
        <f t="shared" si="2"/>
        <v>43.71</v>
      </c>
      <c r="O29" s="412">
        <f t="shared" si="0"/>
        <v>37076</v>
      </c>
      <c r="P29" s="306">
        <f t="shared" si="1"/>
        <v>129481.45000000001</v>
      </c>
    </row>
  </sheetData>
  <mergeCells count="12">
    <mergeCell ref="A1:P1"/>
    <mergeCell ref="A2:P2"/>
    <mergeCell ref="A3:P3"/>
    <mergeCell ref="C4:D4"/>
    <mergeCell ref="E4:F4"/>
    <mergeCell ref="G4:H4"/>
    <mergeCell ref="I4:J4"/>
    <mergeCell ref="K4:L4"/>
    <mergeCell ref="M4:N4"/>
    <mergeCell ref="O4:P4"/>
    <mergeCell ref="A4:A5"/>
    <mergeCell ref="B4:B5"/>
  </mergeCells>
  <printOptions gridLines="1"/>
  <pageMargins left="0.3" right="0.25" top="0.75" bottom="0.75" header="0.3" footer="0.3"/>
  <pageSetup paperSize="9" scale="8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00B050"/>
  </sheetPr>
  <dimension ref="A1:P31"/>
  <sheetViews>
    <sheetView workbookViewId="0">
      <selection sqref="A1:P1"/>
    </sheetView>
  </sheetViews>
  <sheetFormatPr defaultRowHeight="14.4" x14ac:dyDescent="0.3"/>
  <cols>
    <col min="1" max="1" width="7.33203125" bestFit="1" customWidth="1"/>
    <col min="2" max="2" width="12.109375" customWidth="1"/>
    <col min="3" max="3" width="8.6640625" customWidth="1"/>
    <col min="4" max="4" width="8.5546875" style="46" bestFit="1" customWidth="1"/>
    <col min="5" max="5" width="6.88671875" customWidth="1"/>
    <col min="6" max="6" width="7.5546875" style="46" bestFit="1" customWidth="1"/>
    <col min="7" max="7" width="6.88671875" customWidth="1"/>
    <col min="8" max="8" width="8.88671875" style="46" customWidth="1"/>
    <col min="9" max="9" width="6.109375" customWidth="1"/>
    <col min="10" max="10" width="6.5546875" style="46" bestFit="1" customWidth="1"/>
    <col min="11" max="11" width="8" customWidth="1"/>
    <col min="12" max="12" width="9" style="46" customWidth="1"/>
    <col min="13" max="13" width="4.109375" bestFit="1" customWidth="1"/>
    <col min="14" max="14" width="6.109375" style="46" customWidth="1"/>
    <col min="15" max="15" width="10.5546875" customWidth="1"/>
    <col min="16" max="16" width="17.88671875" style="46" customWidth="1"/>
  </cols>
  <sheetData>
    <row r="1" spans="1:16" s="133" customFormat="1" ht="21" x14ac:dyDescent="0.4">
      <c r="A1" s="583">
        <v>75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52.5" customHeight="1" x14ac:dyDescent="0.45">
      <c r="A2" s="577" t="s">
        <v>750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11"/>
    </row>
    <row r="3" spans="1:16" ht="17.399999999999999" customHeight="1" x14ac:dyDescent="0.45">
      <c r="A3" s="577" t="s">
        <v>33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1"/>
    </row>
    <row r="4" spans="1:16" ht="24" customHeight="1" x14ac:dyDescent="0.3">
      <c r="A4" s="650" t="s">
        <v>0</v>
      </c>
      <c r="B4" s="652" t="s">
        <v>1</v>
      </c>
      <c r="C4" s="648" t="s">
        <v>493</v>
      </c>
      <c r="D4" s="654"/>
      <c r="E4" s="648" t="s">
        <v>494</v>
      </c>
      <c r="F4" s="654"/>
      <c r="G4" s="648" t="s">
        <v>495</v>
      </c>
      <c r="H4" s="654"/>
      <c r="I4" s="648" t="s">
        <v>496</v>
      </c>
      <c r="J4" s="654"/>
      <c r="K4" s="648" t="s">
        <v>497</v>
      </c>
      <c r="L4" s="654"/>
      <c r="M4" s="648" t="s">
        <v>498</v>
      </c>
      <c r="N4" s="649"/>
      <c r="O4" s="813" t="s">
        <v>499</v>
      </c>
      <c r="P4" s="814"/>
    </row>
    <row r="5" spans="1:16" s="59" customFormat="1" x14ac:dyDescent="0.3">
      <c r="A5" s="812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43" t="s">
        <v>182</v>
      </c>
      <c r="O5" s="1" t="s">
        <v>180</v>
      </c>
      <c r="P5" s="229" t="s">
        <v>182</v>
      </c>
    </row>
    <row r="6" spans="1:16" x14ac:dyDescent="0.3">
      <c r="A6" s="216">
        <v>1</v>
      </c>
      <c r="B6" s="2" t="s">
        <v>3</v>
      </c>
      <c r="C6" s="2">
        <v>191</v>
      </c>
      <c r="D6" s="53">
        <v>1824.72</v>
      </c>
      <c r="E6" s="2">
        <v>33</v>
      </c>
      <c r="F6" s="53">
        <v>161.83000000000001</v>
      </c>
      <c r="G6" s="2">
        <v>30</v>
      </c>
      <c r="H6" s="53">
        <v>193.72</v>
      </c>
      <c r="I6" s="2">
        <v>0</v>
      </c>
      <c r="J6" s="53">
        <v>0</v>
      </c>
      <c r="K6" s="2">
        <v>0</v>
      </c>
      <c r="L6" s="53">
        <v>0</v>
      </c>
      <c r="M6" s="2">
        <v>0</v>
      </c>
      <c r="N6" s="55">
        <v>0</v>
      </c>
      <c r="O6" s="12">
        <v>254</v>
      </c>
      <c r="P6" s="57">
        <v>2180.27</v>
      </c>
    </row>
    <row r="7" spans="1:16" x14ac:dyDescent="0.3">
      <c r="A7" s="216">
        <v>2</v>
      </c>
      <c r="B7" s="2" t="s">
        <v>4</v>
      </c>
      <c r="C7" s="2">
        <v>9</v>
      </c>
      <c r="D7" s="53">
        <v>9</v>
      </c>
      <c r="E7" s="2">
        <v>9</v>
      </c>
      <c r="F7" s="53">
        <v>9</v>
      </c>
      <c r="G7" s="2">
        <v>0</v>
      </c>
      <c r="H7" s="53">
        <v>0</v>
      </c>
      <c r="I7" s="2">
        <v>0</v>
      </c>
      <c r="J7" s="53">
        <v>0</v>
      </c>
      <c r="K7" s="2">
        <v>0</v>
      </c>
      <c r="L7" s="53">
        <v>0</v>
      </c>
      <c r="M7" s="2">
        <v>0</v>
      </c>
      <c r="N7" s="55">
        <v>0</v>
      </c>
      <c r="O7" s="12">
        <v>18</v>
      </c>
      <c r="P7" s="57">
        <v>18</v>
      </c>
    </row>
    <row r="8" spans="1:16" x14ac:dyDescent="0.3">
      <c r="A8" s="216">
        <v>3</v>
      </c>
      <c r="B8" s="2" t="s">
        <v>5</v>
      </c>
      <c r="C8" s="2">
        <v>109</v>
      </c>
      <c r="D8" s="53">
        <v>1572</v>
      </c>
      <c r="E8" s="2">
        <v>0</v>
      </c>
      <c r="F8" s="53">
        <v>0</v>
      </c>
      <c r="G8" s="2">
        <v>0</v>
      </c>
      <c r="H8" s="53">
        <v>0</v>
      </c>
      <c r="I8" s="2">
        <v>0</v>
      </c>
      <c r="J8" s="53">
        <v>0</v>
      </c>
      <c r="K8" s="2">
        <v>0</v>
      </c>
      <c r="L8" s="53">
        <v>0</v>
      </c>
      <c r="M8" s="2">
        <v>0</v>
      </c>
      <c r="N8" s="55">
        <v>0</v>
      </c>
      <c r="O8" s="12">
        <v>109</v>
      </c>
      <c r="P8" s="57">
        <v>1572</v>
      </c>
    </row>
    <row r="9" spans="1:16" x14ac:dyDescent="0.3">
      <c r="A9" s="216">
        <v>4</v>
      </c>
      <c r="B9" s="2" t="s">
        <v>6</v>
      </c>
      <c r="C9" s="2">
        <v>157</v>
      </c>
      <c r="D9" s="53">
        <v>894.22</v>
      </c>
      <c r="E9" s="2">
        <v>11</v>
      </c>
      <c r="F9" s="53">
        <v>38.61</v>
      </c>
      <c r="G9" s="2">
        <v>217</v>
      </c>
      <c r="H9" s="53">
        <v>1055.44</v>
      </c>
      <c r="I9" s="2">
        <v>0</v>
      </c>
      <c r="J9" s="53">
        <v>0</v>
      </c>
      <c r="K9" s="2">
        <v>0</v>
      </c>
      <c r="L9" s="53">
        <v>0</v>
      </c>
      <c r="M9" s="2">
        <v>2</v>
      </c>
      <c r="N9" s="55">
        <v>26.8</v>
      </c>
      <c r="O9" s="12">
        <v>387</v>
      </c>
      <c r="P9" s="57">
        <v>2015.07</v>
      </c>
    </row>
    <row r="10" spans="1:16" x14ac:dyDescent="0.3">
      <c r="A10" s="216">
        <v>5</v>
      </c>
      <c r="B10" s="2" t="s">
        <v>7</v>
      </c>
      <c r="C10" s="2">
        <v>0</v>
      </c>
      <c r="D10" s="53">
        <v>0</v>
      </c>
      <c r="E10" s="2">
        <v>287</v>
      </c>
      <c r="F10" s="53">
        <v>636.86</v>
      </c>
      <c r="G10" s="2">
        <v>198</v>
      </c>
      <c r="H10" s="53">
        <v>257.75</v>
      </c>
      <c r="I10" s="2">
        <v>0</v>
      </c>
      <c r="J10" s="53">
        <v>0</v>
      </c>
      <c r="K10" s="2">
        <v>0</v>
      </c>
      <c r="L10" s="53">
        <v>0</v>
      </c>
      <c r="M10" s="2">
        <v>0</v>
      </c>
      <c r="N10" s="55">
        <v>0</v>
      </c>
      <c r="O10" s="12">
        <v>485</v>
      </c>
      <c r="P10" s="57">
        <v>894.61</v>
      </c>
    </row>
    <row r="11" spans="1:16" x14ac:dyDescent="0.3">
      <c r="A11" s="216">
        <v>6</v>
      </c>
      <c r="B11" s="2" t="s">
        <v>8</v>
      </c>
      <c r="C11" s="2">
        <v>24</v>
      </c>
      <c r="D11" s="53">
        <v>79.67</v>
      </c>
      <c r="E11" s="2">
        <v>3</v>
      </c>
      <c r="F11" s="53">
        <v>10.5</v>
      </c>
      <c r="G11" s="2">
        <v>8</v>
      </c>
      <c r="H11" s="53">
        <v>29.2</v>
      </c>
      <c r="I11" s="2">
        <v>0</v>
      </c>
      <c r="J11" s="53">
        <v>0</v>
      </c>
      <c r="K11" s="2">
        <v>0</v>
      </c>
      <c r="L11" s="53">
        <v>0</v>
      </c>
      <c r="M11" s="2">
        <v>0</v>
      </c>
      <c r="N11" s="55">
        <v>0</v>
      </c>
      <c r="O11" s="12">
        <v>35</v>
      </c>
      <c r="P11" s="57">
        <v>119.37</v>
      </c>
    </row>
    <row r="12" spans="1:16" x14ac:dyDescent="0.3">
      <c r="A12" s="216">
        <v>7</v>
      </c>
      <c r="B12" s="2" t="s">
        <v>9</v>
      </c>
      <c r="C12" s="2">
        <v>42</v>
      </c>
      <c r="D12" s="53">
        <v>234.54</v>
      </c>
      <c r="E12" s="2">
        <v>0</v>
      </c>
      <c r="F12" s="53">
        <v>0</v>
      </c>
      <c r="G12" s="2">
        <v>1</v>
      </c>
      <c r="H12" s="53">
        <v>10</v>
      </c>
      <c r="I12" s="2">
        <v>0</v>
      </c>
      <c r="J12" s="53">
        <v>0</v>
      </c>
      <c r="K12" s="2">
        <v>0</v>
      </c>
      <c r="L12" s="53">
        <v>0</v>
      </c>
      <c r="M12" s="2">
        <v>0</v>
      </c>
      <c r="N12" s="55">
        <v>0</v>
      </c>
      <c r="O12" s="12">
        <v>43</v>
      </c>
      <c r="P12" s="57">
        <v>244.54</v>
      </c>
    </row>
    <row r="13" spans="1:16" x14ac:dyDescent="0.3">
      <c r="A13" s="216">
        <v>8</v>
      </c>
      <c r="B13" s="2" t="s">
        <v>10</v>
      </c>
      <c r="C13" s="2">
        <v>1457</v>
      </c>
      <c r="D13" s="53">
        <v>4900</v>
      </c>
      <c r="E13" s="2">
        <v>75</v>
      </c>
      <c r="F13" s="53">
        <v>315</v>
      </c>
      <c r="G13" s="2">
        <v>152</v>
      </c>
      <c r="H13" s="53">
        <v>518.41999999999996</v>
      </c>
      <c r="I13" s="2">
        <v>0</v>
      </c>
      <c r="J13" s="53">
        <v>0</v>
      </c>
      <c r="K13" s="2">
        <v>0</v>
      </c>
      <c r="L13" s="53">
        <v>0</v>
      </c>
      <c r="M13" s="2">
        <v>0</v>
      </c>
      <c r="N13" s="55">
        <v>0</v>
      </c>
      <c r="O13" s="12">
        <v>1684</v>
      </c>
      <c r="P13" s="57">
        <v>5733.42</v>
      </c>
    </row>
    <row r="14" spans="1:16" x14ac:dyDescent="0.3">
      <c r="A14" s="216">
        <v>9</v>
      </c>
      <c r="B14" s="2" t="s">
        <v>11</v>
      </c>
      <c r="C14" s="2">
        <v>19</v>
      </c>
      <c r="D14" s="53">
        <v>97.21</v>
      </c>
      <c r="E14" s="2">
        <v>0</v>
      </c>
      <c r="F14" s="53">
        <v>0</v>
      </c>
      <c r="G14" s="2">
        <v>2</v>
      </c>
      <c r="H14" s="53">
        <v>32.14</v>
      </c>
      <c r="I14" s="2">
        <v>0</v>
      </c>
      <c r="J14" s="53">
        <v>0</v>
      </c>
      <c r="K14" s="2">
        <v>0</v>
      </c>
      <c r="L14" s="53">
        <v>0</v>
      </c>
      <c r="M14" s="2">
        <v>0</v>
      </c>
      <c r="N14" s="55">
        <v>0</v>
      </c>
      <c r="O14" s="12">
        <v>21</v>
      </c>
      <c r="P14" s="57">
        <v>129.35</v>
      </c>
    </row>
    <row r="15" spans="1:16" s="47" customFormat="1" x14ac:dyDescent="0.3">
      <c r="A15" s="230">
        <v>10</v>
      </c>
      <c r="B15" s="94" t="s">
        <v>12</v>
      </c>
      <c r="C15" s="94">
        <v>7123</v>
      </c>
      <c r="D15" s="96">
        <v>15041.45</v>
      </c>
      <c r="E15" s="94">
        <v>326</v>
      </c>
      <c r="F15" s="96">
        <v>639.36</v>
      </c>
      <c r="G15" s="94">
        <v>5476</v>
      </c>
      <c r="H15" s="96">
        <v>10310.549999999999</v>
      </c>
      <c r="I15" s="94">
        <v>120</v>
      </c>
      <c r="J15" s="96">
        <v>208.2</v>
      </c>
      <c r="K15" s="94">
        <v>1</v>
      </c>
      <c r="L15" s="96">
        <v>5</v>
      </c>
      <c r="M15" s="94">
        <v>9</v>
      </c>
      <c r="N15" s="97">
        <v>10.56</v>
      </c>
      <c r="O15" s="95">
        <v>13055</v>
      </c>
      <c r="P15" s="98">
        <v>26215.119999999999</v>
      </c>
    </row>
    <row r="16" spans="1:16" x14ac:dyDescent="0.3">
      <c r="A16" s="216">
        <v>11</v>
      </c>
      <c r="B16" s="2" t="s">
        <v>13</v>
      </c>
      <c r="C16" s="2">
        <v>72</v>
      </c>
      <c r="D16" s="53">
        <v>65.02</v>
      </c>
      <c r="E16" s="2">
        <v>5</v>
      </c>
      <c r="F16" s="53">
        <v>11.22</v>
      </c>
      <c r="G16" s="2">
        <v>0</v>
      </c>
      <c r="H16" s="53">
        <v>0</v>
      </c>
      <c r="I16" s="2">
        <v>0</v>
      </c>
      <c r="J16" s="53">
        <v>0</v>
      </c>
      <c r="K16" s="2">
        <v>0</v>
      </c>
      <c r="L16" s="53">
        <v>0</v>
      </c>
      <c r="M16" s="2">
        <v>0</v>
      </c>
      <c r="N16" s="55">
        <v>0</v>
      </c>
      <c r="O16" s="12">
        <v>77</v>
      </c>
      <c r="P16" s="57">
        <v>76.239999999999995</v>
      </c>
    </row>
    <row r="17" spans="1:16" x14ac:dyDescent="0.3">
      <c r="A17" s="216">
        <v>12</v>
      </c>
      <c r="B17" s="2" t="s">
        <v>14</v>
      </c>
      <c r="C17" s="2">
        <v>17</v>
      </c>
      <c r="D17" s="53">
        <v>53.75</v>
      </c>
      <c r="E17" s="2">
        <v>3</v>
      </c>
      <c r="F17" s="53">
        <v>3.74</v>
      </c>
      <c r="G17" s="2">
        <v>1</v>
      </c>
      <c r="H17" s="53">
        <v>6.73</v>
      </c>
      <c r="I17" s="2">
        <v>0</v>
      </c>
      <c r="J17" s="53">
        <v>0</v>
      </c>
      <c r="K17" s="2">
        <v>0</v>
      </c>
      <c r="L17" s="53">
        <v>0</v>
      </c>
      <c r="M17" s="2">
        <v>0</v>
      </c>
      <c r="N17" s="55">
        <v>0</v>
      </c>
      <c r="O17" s="12">
        <v>21</v>
      </c>
      <c r="P17" s="57">
        <v>64.22</v>
      </c>
    </row>
    <row r="18" spans="1:16" s="17" customFormat="1" x14ac:dyDescent="0.3">
      <c r="A18" s="217" t="s">
        <v>15</v>
      </c>
      <c r="B18" s="3" t="s">
        <v>16</v>
      </c>
      <c r="C18" s="3">
        <f t="shared" ref="C18:N18" si="0">SUM(C6:C17)</f>
        <v>9220</v>
      </c>
      <c r="D18" s="54">
        <f t="shared" si="0"/>
        <v>24771.58</v>
      </c>
      <c r="E18" s="3">
        <f t="shared" si="0"/>
        <v>752</v>
      </c>
      <c r="F18" s="54">
        <f t="shared" si="0"/>
        <v>1826.12</v>
      </c>
      <c r="G18" s="3">
        <f t="shared" si="0"/>
        <v>6085</v>
      </c>
      <c r="H18" s="54">
        <f t="shared" si="0"/>
        <v>12413.949999999999</v>
      </c>
      <c r="I18" s="3">
        <f t="shared" si="0"/>
        <v>120</v>
      </c>
      <c r="J18" s="54">
        <f t="shared" si="0"/>
        <v>208.2</v>
      </c>
      <c r="K18" s="3">
        <f t="shared" si="0"/>
        <v>1</v>
      </c>
      <c r="L18" s="54">
        <f t="shared" si="0"/>
        <v>5</v>
      </c>
      <c r="M18" s="3">
        <f t="shared" si="0"/>
        <v>11</v>
      </c>
      <c r="N18" s="56">
        <f t="shared" si="0"/>
        <v>37.36</v>
      </c>
      <c r="O18" s="13">
        <f>C18+E18+G18+I18+K18+M18</f>
        <v>16189</v>
      </c>
      <c r="P18" s="58">
        <f>D18+F18+H18+J18+L18+N18</f>
        <v>39262.21</v>
      </c>
    </row>
    <row r="19" spans="1:16" x14ac:dyDescent="0.3">
      <c r="A19" s="216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55">
        <v>0</v>
      </c>
      <c r="O19" s="12">
        <v>0</v>
      </c>
      <c r="P19" s="57">
        <v>0</v>
      </c>
    </row>
    <row r="20" spans="1:16" x14ac:dyDescent="0.3">
      <c r="A20" s="216">
        <v>2</v>
      </c>
      <c r="B20" s="2" t="s">
        <v>34</v>
      </c>
      <c r="C20" s="2">
        <v>2</v>
      </c>
      <c r="D20" s="53">
        <v>100</v>
      </c>
      <c r="E20" s="2">
        <v>0</v>
      </c>
      <c r="F20" s="53">
        <v>0</v>
      </c>
      <c r="G20" s="2">
        <v>2</v>
      </c>
      <c r="H20" s="53">
        <v>94</v>
      </c>
      <c r="I20" s="2">
        <v>0</v>
      </c>
      <c r="J20" s="53">
        <v>0</v>
      </c>
      <c r="K20" s="2">
        <v>0</v>
      </c>
      <c r="L20" s="53">
        <v>0</v>
      </c>
      <c r="M20" s="2">
        <v>0</v>
      </c>
      <c r="N20" s="55">
        <v>0</v>
      </c>
      <c r="O20" s="12">
        <v>4</v>
      </c>
      <c r="P20" s="57">
        <v>194</v>
      </c>
    </row>
    <row r="21" spans="1:16" x14ac:dyDescent="0.3">
      <c r="A21" s="216">
        <v>3</v>
      </c>
      <c r="B21" s="2" t="s">
        <v>18</v>
      </c>
      <c r="C21" s="2">
        <v>3</v>
      </c>
      <c r="D21" s="53">
        <v>19.87</v>
      </c>
      <c r="E21" s="2">
        <v>0</v>
      </c>
      <c r="F21" s="53">
        <v>0</v>
      </c>
      <c r="G21" s="2">
        <v>0</v>
      </c>
      <c r="H21" s="53">
        <v>0</v>
      </c>
      <c r="I21" s="2">
        <v>0</v>
      </c>
      <c r="J21" s="53">
        <v>0</v>
      </c>
      <c r="K21" s="2">
        <v>0</v>
      </c>
      <c r="L21" s="53">
        <v>0</v>
      </c>
      <c r="M21" s="2">
        <v>0</v>
      </c>
      <c r="N21" s="55">
        <v>0</v>
      </c>
      <c r="O21" s="12">
        <v>3</v>
      </c>
      <c r="P21" s="57">
        <v>19.87</v>
      </c>
    </row>
    <row r="22" spans="1:16" x14ac:dyDescent="0.3">
      <c r="A22" s="216">
        <v>4</v>
      </c>
      <c r="B22" s="2" t="s">
        <v>19</v>
      </c>
      <c r="C22" s="2">
        <v>127</v>
      </c>
      <c r="D22" s="53">
        <v>1312.81</v>
      </c>
      <c r="E22" s="2">
        <v>5</v>
      </c>
      <c r="F22" s="53">
        <v>11.35</v>
      </c>
      <c r="G22" s="2">
        <v>6</v>
      </c>
      <c r="H22" s="53">
        <v>43.75</v>
      </c>
      <c r="I22" s="2">
        <v>1</v>
      </c>
      <c r="J22" s="53">
        <v>3</v>
      </c>
      <c r="K22" s="2">
        <v>1</v>
      </c>
      <c r="L22" s="53">
        <v>20</v>
      </c>
      <c r="M22" s="2">
        <v>0</v>
      </c>
      <c r="N22" s="55">
        <v>0</v>
      </c>
      <c r="O22" s="12">
        <v>140</v>
      </c>
      <c r="P22" s="57">
        <v>1390.91</v>
      </c>
    </row>
    <row r="23" spans="1:16" x14ac:dyDescent="0.3">
      <c r="A23" s="216">
        <v>5</v>
      </c>
      <c r="B23" s="2" t="s">
        <v>20</v>
      </c>
      <c r="C23" s="2">
        <v>25</v>
      </c>
      <c r="D23" s="53">
        <v>217.68</v>
      </c>
      <c r="E23" s="2">
        <v>0</v>
      </c>
      <c r="F23" s="53">
        <v>0</v>
      </c>
      <c r="G23" s="2">
        <v>1</v>
      </c>
      <c r="H23" s="53">
        <v>9</v>
      </c>
      <c r="I23" s="2">
        <v>0</v>
      </c>
      <c r="J23" s="53">
        <v>0</v>
      </c>
      <c r="K23" s="2">
        <v>0</v>
      </c>
      <c r="L23" s="53">
        <v>0</v>
      </c>
      <c r="M23" s="2">
        <v>0</v>
      </c>
      <c r="N23" s="55">
        <v>0</v>
      </c>
      <c r="O23" s="12">
        <v>26</v>
      </c>
      <c r="P23" s="57">
        <v>226.68</v>
      </c>
    </row>
    <row r="24" spans="1:16" x14ac:dyDescent="0.3">
      <c r="A24" s="216">
        <v>6</v>
      </c>
      <c r="B24" s="2" t="s">
        <v>21</v>
      </c>
      <c r="C24" s="2">
        <v>14</v>
      </c>
      <c r="D24" s="53">
        <v>147.1</v>
      </c>
      <c r="E24" s="2">
        <v>1</v>
      </c>
      <c r="F24" s="53">
        <v>8.92</v>
      </c>
      <c r="G24" s="2">
        <v>22</v>
      </c>
      <c r="H24" s="53">
        <v>238.26</v>
      </c>
      <c r="I24" s="2">
        <v>0</v>
      </c>
      <c r="J24" s="53">
        <v>0</v>
      </c>
      <c r="K24" s="2">
        <v>0</v>
      </c>
      <c r="L24" s="53">
        <v>0</v>
      </c>
      <c r="M24" s="2">
        <v>0</v>
      </c>
      <c r="N24" s="55">
        <v>0</v>
      </c>
      <c r="O24" s="12">
        <v>37</v>
      </c>
      <c r="P24" s="57">
        <v>394.28</v>
      </c>
    </row>
    <row r="25" spans="1:16" x14ac:dyDescent="0.3">
      <c r="A25" s="216">
        <v>7</v>
      </c>
      <c r="B25" s="2" t="s">
        <v>22</v>
      </c>
      <c r="C25" s="2">
        <v>655</v>
      </c>
      <c r="D25" s="53">
        <v>414.4</v>
      </c>
      <c r="E25" s="2">
        <v>184</v>
      </c>
      <c r="F25" s="53">
        <v>111.85</v>
      </c>
      <c r="G25" s="2">
        <v>1</v>
      </c>
      <c r="H25" s="53">
        <v>0.3</v>
      </c>
      <c r="I25" s="2">
        <v>0</v>
      </c>
      <c r="J25" s="53">
        <v>0</v>
      </c>
      <c r="K25" s="2">
        <v>1</v>
      </c>
      <c r="L25" s="53">
        <v>0.45</v>
      </c>
      <c r="M25" s="2">
        <v>0</v>
      </c>
      <c r="N25" s="55">
        <v>0</v>
      </c>
      <c r="O25" s="12">
        <v>841</v>
      </c>
      <c r="P25" s="57">
        <v>527</v>
      </c>
    </row>
    <row r="26" spans="1:16" x14ac:dyDescent="0.3">
      <c r="A26" s="216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55">
        <v>0</v>
      </c>
      <c r="O26" s="12">
        <v>0</v>
      </c>
      <c r="P26" s="57">
        <v>0</v>
      </c>
    </row>
    <row r="27" spans="1:16" s="17" customFormat="1" x14ac:dyDescent="0.3">
      <c r="A27" s="217" t="s">
        <v>24</v>
      </c>
      <c r="B27" s="3" t="s">
        <v>16</v>
      </c>
      <c r="C27" s="3">
        <f t="shared" ref="C27:N27" si="1">SUM(C19:C26)</f>
        <v>826</v>
      </c>
      <c r="D27" s="54">
        <f t="shared" si="1"/>
        <v>2211.8599999999997</v>
      </c>
      <c r="E27" s="3">
        <f t="shared" si="1"/>
        <v>190</v>
      </c>
      <c r="F27" s="54">
        <f t="shared" si="1"/>
        <v>132.12</v>
      </c>
      <c r="G27" s="3">
        <f t="shared" si="1"/>
        <v>32</v>
      </c>
      <c r="H27" s="54">
        <f t="shared" si="1"/>
        <v>385.31</v>
      </c>
      <c r="I27" s="3">
        <f t="shared" si="1"/>
        <v>1</v>
      </c>
      <c r="J27" s="54">
        <f t="shared" si="1"/>
        <v>3</v>
      </c>
      <c r="K27" s="3">
        <f t="shared" si="1"/>
        <v>2</v>
      </c>
      <c r="L27" s="54">
        <f t="shared" si="1"/>
        <v>20.45</v>
      </c>
      <c r="M27" s="3">
        <f t="shared" si="1"/>
        <v>0</v>
      </c>
      <c r="N27" s="56">
        <f t="shared" si="1"/>
        <v>0</v>
      </c>
      <c r="O27" s="13">
        <f t="shared" ref="O27:P31" si="2">C27+E27+G27+I27+K27+M27</f>
        <v>1051</v>
      </c>
      <c r="P27" s="58">
        <f t="shared" si="2"/>
        <v>2752.7399999999993</v>
      </c>
    </row>
    <row r="28" spans="1:16" x14ac:dyDescent="0.3">
      <c r="A28" s="216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55">
        <v>0</v>
      </c>
      <c r="O28" s="12">
        <f t="shared" si="2"/>
        <v>0</v>
      </c>
      <c r="P28" s="57">
        <f t="shared" si="2"/>
        <v>0</v>
      </c>
    </row>
    <row r="29" spans="1:16" s="17" customFormat="1" x14ac:dyDescent="0.3">
      <c r="A29" s="217" t="s">
        <v>26</v>
      </c>
      <c r="B29" s="3" t="s">
        <v>16</v>
      </c>
      <c r="C29" s="3">
        <f>C28</f>
        <v>0</v>
      </c>
      <c r="D29" s="54">
        <f t="shared" ref="D29:N29" si="3">D28</f>
        <v>0</v>
      </c>
      <c r="E29" s="3">
        <f t="shared" si="3"/>
        <v>0</v>
      </c>
      <c r="F29" s="54">
        <f t="shared" si="3"/>
        <v>0</v>
      </c>
      <c r="G29" s="3">
        <f t="shared" si="3"/>
        <v>0</v>
      </c>
      <c r="H29" s="54">
        <f t="shared" si="3"/>
        <v>0</v>
      </c>
      <c r="I29" s="3">
        <f t="shared" si="3"/>
        <v>0</v>
      </c>
      <c r="J29" s="54">
        <f t="shared" si="3"/>
        <v>0</v>
      </c>
      <c r="K29" s="3">
        <f t="shared" si="3"/>
        <v>0</v>
      </c>
      <c r="L29" s="54">
        <f t="shared" si="3"/>
        <v>0</v>
      </c>
      <c r="M29" s="3">
        <f t="shared" si="3"/>
        <v>0</v>
      </c>
      <c r="N29" s="56">
        <f t="shared" si="3"/>
        <v>0</v>
      </c>
      <c r="O29" s="13">
        <f t="shared" si="2"/>
        <v>0</v>
      </c>
      <c r="P29" s="58">
        <f t="shared" si="2"/>
        <v>0</v>
      </c>
    </row>
    <row r="30" spans="1:16" x14ac:dyDescent="0.3">
      <c r="A30" s="216">
        <v>1</v>
      </c>
      <c r="B30" s="2" t="s">
        <v>27</v>
      </c>
      <c r="C30" s="2">
        <v>488</v>
      </c>
      <c r="D30" s="53">
        <v>1461.4</v>
      </c>
      <c r="E30" s="2">
        <v>1</v>
      </c>
      <c r="F30" s="53">
        <v>0.3</v>
      </c>
      <c r="G30" s="2">
        <v>57</v>
      </c>
      <c r="H30" s="53">
        <v>152.91</v>
      </c>
      <c r="I30" s="2">
        <v>0</v>
      </c>
      <c r="J30" s="53">
        <v>0</v>
      </c>
      <c r="K30" s="2">
        <v>0</v>
      </c>
      <c r="L30" s="53">
        <v>0</v>
      </c>
      <c r="M30" s="2">
        <v>0</v>
      </c>
      <c r="N30" s="55">
        <v>0</v>
      </c>
      <c r="O30" s="12">
        <f t="shared" si="2"/>
        <v>546</v>
      </c>
      <c r="P30" s="57">
        <f t="shared" si="2"/>
        <v>1614.6100000000001</v>
      </c>
    </row>
    <row r="31" spans="1:16" s="17" customFormat="1" x14ac:dyDescent="0.3">
      <c r="A31" s="218" t="s">
        <v>28</v>
      </c>
      <c r="B31" s="219" t="s">
        <v>16</v>
      </c>
      <c r="C31" s="219">
        <f>C18+C27+C29+C30</f>
        <v>10534</v>
      </c>
      <c r="D31" s="220">
        <f t="shared" ref="D31:N31" si="4">D18+D27+D29+D30</f>
        <v>28444.840000000004</v>
      </c>
      <c r="E31" s="219">
        <f t="shared" si="4"/>
        <v>943</v>
      </c>
      <c r="F31" s="220">
        <f t="shared" si="4"/>
        <v>1958.5399999999997</v>
      </c>
      <c r="G31" s="219">
        <f t="shared" si="4"/>
        <v>6174</v>
      </c>
      <c r="H31" s="220">
        <f t="shared" si="4"/>
        <v>12952.169999999998</v>
      </c>
      <c r="I31" s="219">
        <f t="shared" si="4"/>
        <v>121</v>
      </c>
      <c r="J31" s="220">
        <f t="shared" si="4"/>
        <v>211.2</v>
      </c>
      <c r="K31" s="219">
        <f t="shared" si="4"/>
        <v>3</v>
      </c>
      <c r="L31" s="220">
        <f t="shared" si="4"/>
        <v>25.45</v>
      </c>
      <c r="M31" s="219">
        <f t="shared" si="4"/>
        <v>11</v>
      </c>
      <c r="N31" s="221">
        <f t="shared" si="4"/>
        <v>37.36</v>
      </c>
      <c r="O31" s="13">
        <f t="shared" si="2"/>
        <v>17786</v>
      </c>
      <c r="P31" s="58">
        <f t="shared" si="2"/>
        <v>43629.56</v>
      </c>
    </row>
  </sheetData>
  <mergeCells count="12">
    <mergeCell ref="A1:P1"/>
    <mergeCell ref="O4:P4"/>
    <mergeCell ref="A2:P2"/>
    <mergeCell ref="A3:P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1.07" right="0.25" top="0.75" bottom="0.75" header="0.3" footer="0.3"/>
  <pageSetup paperSize="9" scale="9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00B050"/>
  </sheetPr>
  <dimension ref="A1:P29"/>
  <sheetViews>
    <sheetView workbookViewId="0">
      <selection sqref="A1:P1"/>
    </sheetView>
  </sheetViews>
  <sheetFormatPr defaultRowHeight="14.4" x14ac:dyDescent="0.3"/>
  <cols>
    <col min="1" max="1" width="6.44140625" bestFit="1" customWidth="1"/>
    <col min="2" max="2" width="20.88671875" bestFit="1" customWidth="1"/>
    <col min="3" max="3" width="6" bestFit="1" customWidth="1"/>
    <col min="4" max="4" width="8.88671875" style="46" customWidth="1"/>
    <col min="5" max="5" width="4.109375" bestFit="1" customWidth="1"/>
    <col min="6" max="6" width="7.5546875" style="46" bestFit="1" customWidth="1"/>
    <col min="7" max="7" width="5" bestFit="1" customWidth="1"/>
    <col min="8" max="8" width="8.88671875" style="46" customWidth="1"/>
    <col min="9" max="9" width="4.109375" bestFit="1" customWidth="1"/>
    <col min="10" max="10" width="6.5546875" style="46" customWidth="1"/>
    <col min="11" max="11" width="4.109375" bestFit="1" customWidth="1"/>
    <col min="12" max="12" width="9.33203125" style="46" customWidth="1"/>
    <col min="13" max="13" width="4.109375" bestFit="1" customWidth="1"/>
    <col min="14" max="14" width="5.6640625" style="46" customWidth="1"/>
    <col min="15" max="15" width="6.88671875" customWidth="1"/>
    <col min="16" max="16" width="11.5546875" style="46" customWidth="1"/>
  </cols>
  <sheetData>
    <row r="1" spans="1:16" ht="21" x14ac:dyDescent="0.4">
      <c r="A1" s="583">
        <v>76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</row>
    <row r="2" spans="1:16" ht="21" x14ac:dyDescent="0.4">
      <c r="A2" s="711" t="s">
        <v>842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1"/>
    </row>
    <row r="3" spans="1:16" ht="21" x14ac:dyDescent="0.4">
      <c r="A3" s="749" t="s">
        <v>83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1"/>
    </row>
    <row r="4" spans="1:16" ht="51.75" customHeight="1" x14ac:dyDescent="0.3">
      <c r="A4" s="456" t="s">
        <v>0</v>
      </c>
      <c r="B4" s="456" t="s">
        <v>84</v>
      </c>
      <c r="C4" s="629" t="s">
        <v>493</v>
      </c>
      <c r="D4" s="630"/>
      <c r="E4" s="629" t="s">
        <v>494</v>
      </c>
      <c r="F4" s="630"/>
      <c r="G4" s="629" t="s">
        <v>495</v>
      </c>
      <c r="H4" s="630"/>
      <c r="I4" s="629" t="s">
        <v>496</v>
      </c>
      <c r="J4" s="630"/>
      <c r="K4" s="629" t="s">
        <v>497</v>
      </c>
      <c r="L4" s="630"/>
      <c r="M4" s="629" t="s">
        <v>498</v>
      </c>
      <c r="N4" s="655"/>
      <c r="O4" s="815" t="s">
        <v>499</v>
      </c>
      <c r="P4" s="732"/>
    </row>
    <row r="5" spans="1:16" x14ac:dyDescent="0.3">
      <c r="A5" s="1"/>
      <c r="B5" s="1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43" t="s">
        <v>182</v>
      </c>
      <c r="O5" s="1" t="s">
        <v>180</v>
      </c>
      <c r="P5" s="229" t="s">
        <v>182</v>
      </c>
    </row>
    <row r="6" spans="1:16" x14ac:dyDescent="0.3">
      <c r="A6" s="5">
        <v>1</v>
      </c>
      <c r="B6" s="5" t="s">
        <v>96</v>
      </c>
      <c r="C6" s="5">
        <v>9</v>
      </c>
      <c r="D6" s="44">
        <v>33.4</v>
      </c>
      <c r="E6" s="5">
        <v>2</v>
      </c>
      <c r="F6" s="44">
        <v>1.5</v>
      </c>
      <c r="G6" s="5">
        <v>6</v>
      </c>
      <c r="H6" s="44">
        <v>31.15</v>
      </c>
      <c r="I6" s="5">
        <v>0</v>
      </c>
      <c r="J6" s="44">
        <v>0</v>
      </c>
      <c r="K6" s="5">
        <v>0</v>
      </c>
      <c r="L6" s="44">
        <v>0</v>
      </c>
      <c r="M6" s="5">
        <v>0</v>
      </c>
      <c r="N6" s="44">
        <v>0</v>
      </c>
      <c r="O6" s="5">
        <f>C6+E6+G6+I6+K6+M6</f>
        <v>17</v>
      </c>
      <c r="P6" s="5">
        <f>D6+F6+H6+J6+L6+N6</f>
        <v>66.05</v>
      </c>
    </row>
    <row r="7" spans="1:16" x14ac:dyDescent="0.3">
      <c r="A7" s="5">
        <v>2</v>
      </c>
      <c r="B7" s="5" t="s">
        <v>97</v>
      </c>
      <c r="C7" s="5">
        <v>527</v>
      </c>
      <c r="D7" s="44">
        <v>975.08</v>
      </c>
      <c r="E7" s="5">
        <v>28</v>
      </c>
      <c r="F7" s="44">
        <v>22.03</v>
      </c>
      <c r="G7" s="5">
        <v>149</v>
      </c>
      <c r="H7" s="44">
        <v>235.7</v>
      </c>
      <c r="I7" s="5">
        <v>0</v>
      </c>
      <c r="J7" s="44">
        <v>0</v>
      </c>
      <c r="K7" s="5">
        <v>0</v>
      </c>
      <c r="L7" s="44">
        <v>0</v>
      </c>
      <c r="M7" s="5">
        <v>0</v>
      </c>
      <c r="N7" s="44">
        <v>0</v>
      </c>
      <c r="O7" s="5">
        <f t="shared" ref="O7:O29" si="0">C7+E7+G7+I7+K7+M7</f>
        <v>704</v>
      </c>
      <c r="P7" s="44">
        <f t="shared" ref="P7:P29" si="1">D7+F7+H7+J7+L7+N7</f>
        <v>1232.81</v>
      </c>
    </row>
    <row r="8" spans="1:16" x14ac:dyDescent="0.3">
      <c r="A8" s="5">
        <v>3</v>
      </c>
      <c r="B8" s="5" t="s">
        <v>98</v>
      </c>
      <c r="C8" s="5">
        <v>28</v>
      </c>
      <c r="D8" s="44">
        <v>37.5</v>
      </c>
      <c r="E8" s="5">
        <v>3</v>
      </c>
      <c r="F8" s="44">
        <v>7.59</v>
      </c>
      <c r="G8" s="5">
        <v>3</v>
      </c>
      <c r="H8" s="44">
        <v>4</v>
      </c>
      <c r="I8" s="5">
        <v>1</v>
      </c>
      <c r="J8" s="44">
        <v>6</v>
      </c>
      <c r="K8" s="5">
        <v>0</v>
      </c>
      <c r="L8" s="44">
        <v>0</v>
      </c>
      <c r="M8" s="5">
        <v>0</v>
      </c>
      <c r="N8" s="44">
        <v>0</v>
      </c>
      <c r="O8" s="5">
        <f t="shared" si="0"/>
        <v>35</v>
      </c>
      <c r="P8" s="44">
        <f t="shared" si="1"/>
        <v>55.09</v>
      </c>
    </row>
    <row r="9" spans="1:16" x14ac:dyDescent="0.3">
      <c r="A9" s="5">
        <v>4</v>
      </c>
      <c r="B9" s="5" t="s">
        <v>99</v>
      </c>
      <c r="C9" s="5">
        <v>195</v>
      </c>
      <c r="D9" s="44">
        <v>333.39</v>
      </c>
      <c r="E9" s="5">
        <v>14</v>
      </c>
      <c r="F9" s="44">
        <v>31.95</v>
      </c>
      <c r="G9" s="5">
        <v>8</v>
      </c>
      <c r="H9" s="44">
        <v>46.33</v>
      </c>
      <c r="I9" s="5">
        <v>0</v>
      </c>
      <c r="J9" s="44">
        <v>0</v>
      </c>
      <c r="K9" s="5">
        <v>0</v>
      </c>
      <c r="L9" s="44">
        <v>0</v>
      </c>
      <c r="M9" s="5">
        <v>0</v>
      </c>
      <c r="N9" s="44">
        <v>0</v>
      </c>
      <c r="O9" s="5">
        <f t="shared" si="0"/>
        <v>217</v>
      </c>
      <c r="P9" s="44">
        <f t="shared" si="1"/>
        <v>411.66999999999996</v>
      </c>
    </row>
    <row r="10" spans="1:16" x14ac:dyDescent="0.3">
      <c r="A10" s="5">
        <v>5</v>
      </c>
      <c r="B10" s="5" t="s">
        <v>100</v>
      </c>
      <c r="C10" s="5">
        <v>339</v>
      </c>
      <c r="D10" s="44">
        <v>1066</v>
      </c>
      <c r="E10" s="5">
        <v>54</v>
      </c>
      <c r="F10" s="44">
        <v>112.31</v>
      </c>
      <c r="G10" s="5">
        <v>24</v>
      </c>
      <c r="H10" s="44">
        <v>96.04</v>
      </c>
      <c r="I10" s="5">
        <v>3</v>
      </c>
      <c r="J10" s="44">
        <v>1.2</v>
      </c>
      <c r="K10" s="5">
        <v>0</v>
      </c>
      <c r="L10" s="44">
        <v>0</v>
      </c>
      <c r="M10" s="5">
        <v>0</v>
      </c>
      <c r="N10" s="44">
        <v>0</v>
      </c>
      <c r="O10" s="5">
        <f t="shared" si="0"/>
        <v>420</v>
      </c>
      <c r="P10" s="44">
        <f t="shared" si="1"/>
        <v>1275.55</v>
      </c>
    </row>
    <row r="11" spans="1:16" x14ac:dyDescent="0.3">
      <c r="A11" s="5">
        <v>6</v>
      </c>
      <c r="B11" s="5" t="s">
        <v>101</v>
      </c>
      <c r="C11" s="5">
        <v>13.74</v>
      </c>
      <c r="D11" s="44">
        <v>45.868500000000004</v>
      </c>
      <c r="E11" s="5">
        <v>2.04</v>
      </c>
      <c r="F11" s="44">
        <v>9.6789000000000005</v>
      </c>
      <c r="G11" s="5">
        <v>0.81</v>
      </c>
      <c r="H11" s="44">
        <v>3.09</v>
      </c>
      <c r="I11" s="5">
        <v>0</v>
      </c>
      <c r="J11" s="44">
        <v>0</v>
      </c>
      <c r="K11" s="5">
        <v>0</v>
      </c>
      <c r="L11" s="44">
        <v>0</v>
      </c>
      <c r="M11" s="5">
        <v>0</v>
      </c>
      <c r="N11" s="44">
        <v>0</v>
      </c>
      <c r="O11" s="5">
        <f t="shared" si="0"/>
        <v>16.59</v>
      </c>
      <c r="P11" s="44">
        <f t="shared" si="1"/>
        <v>58.6374</v>
      </c>
    </row>
    <row r="12" spans="1:16" x14ac:dyDescent="0.3">
      <c r="A12" s="5">
        <v>7</v>
      </c>
      <c r="B12" s="5" t="s">
        <v>102</v>
      </c>
      <c r="C12" s="5">
        <v>21</v>
      </c>
      <c r="D12" s="44">
        <v>43.02</v>
      </c>
      <c r="E12" s="5">
        <v>1</v>
      </c>
      <c r="F12" s="44">
        <v>6</v>
      </c>
      <c r="G12" s="5">
        <v>3</v>
      </c>
      <c r="H12" s="44">
        <v>10</v>
      </c>
      <c r="I12" s="5">
        <v>0</v>
      </c>
      <c r="J12" s="44">
        <v>0</v>
      </c>
      <c r="K12" s="5">
        <v>0</v>
      </c>
      <c r="L12" s="44">
        <v>0</v>
      </c>
      <c r="M12" s="5">
        <v>0</v>
      </c>
      <c r="N12" s="44">
        <v>0</v>
      </c>
      <c r="O12" s="5">
        <f t="shared" si="0"/>
        <v>25</v>
      </c>
      <c r="P12" s="44">
        <f t="shared" si="1"/>
        <v>59.02</v>
      </c>
    </row>
    <row r="13" spans="1:16" x14ac:dyDescent="0.3">
      <c r="A13" s="5">
        <v>8</v>
      </c>
      <c r="B13" s="5" t="s">
        <v>103</v>
      </c>
      <c r="C13" s="5">
        <v>190</v>
      </c>
      <c r="D13" s="44">
        <v>425.49</v>
      </c>
      <c r="E13" s="5">
        <v>1</v>
      </c>
      <c r="F13" s="44">
        <v>0</v>
      </c>
      <c r="G13" s="5">
        <v>5</v>
      </c>
      <c r="H13" s="44">
        <v>20.5</v>
      </c>
      <c r="I13" s="5">
        <v>0</v>
      </c>
      <c r="J13" s="44">
        <v>0</v>
      </c>
      <c r="K13" s="5">
        <v>0</v>
      </c>
      <c r="L13" s="44">
        <v>0</v>
      </c>
      <c r="M13" s="5">
        <v>0</v>
      </c>
      <c r="N13" s="44">
        <v>0</v>
      </c>
      <c r="O13" s="5">
        <f t="shared" si="0"/>
        <v>196</v>
      </c>
      <c r="P13" s="44">
        <f t="shared" si="1"/>
        <v>445.99</v>
      </c>
    </row>
    <row r="14" spans="1:16" x14ac:dyDescent="0.3">
      <c r="A14" s="5">
        <v>10</v>
      </c>
      <c r="B14" s="5" t="s">
        <v>104</v>
      </c>
      <c r="C14" s="5">
        <v>72</v>
      </c>
      <c r="D14" s="44">
        <v>160.72999999999999</v>
      </c>
      <c r="E14" s="5">
        <v>13</v>
      </c>
      <c r="F14" s="44">
        <v>41.77</v>
      </c>
      <c r="G14" s="5">
        <v>64</v>
      </c>
      <c r="H14" s="44">
        <v>109.03</v>
      </c>
      <c r="I14" s="5">
        <v>1</v>
      </c>
      <c r="J14" s="44">
        <v>11.5</v>
      </c>
      <c r="K14" s="5">
        <v>0</v>
      </c>
      <c r="L14" s="44">
        <v>0</v>
      </c>
      <c r="M14" s="5">
        <v>0</v>
      </c>
      <c r="N14" s="44">
        <v>0</v>
      </c>
      <c r="O14" s="5">
        <f t="shared" si="0"/>
        <v>150</v>
      </c>
      <c r="P14" s="44">
        <f t="shared" si="1"/>
        <v>323.02999999999997</v>
      </c>
    </row>
    <row r="15" spans="1:16" x14ac:dyDescent="0.3">
      <c r="A15" s="5">
        <v>11</v>
      </c>
      <c r="B15" s="5" t="s">
        <v>105</v>
      </c>
      <c r="C15" s="5">
        <v>1230</v>
      </c>
      <c r="D15" s="44">
        <v>2152.81</v>
      </c>
      <c r="E15" s="5">
        <v>5</v>
      </c>
      <c r="F15" s="44">
        <v>14.04</v>
      </c>
      <c r="G15" s="5">
        <v>7</v>
      </c>
      <c r="H15" s="44">
        <v>16</v>
      </c>
      <c r="I15" s="5">
        <v>2</v>
      </c>
      <c r="J15" s="44">
        <v>1.05</v>
      </c>
      <c r="K15" s="5">
        <v>0</v>
      </c>
      <c r="L15" s="44">
        <v>0</v>
      </c>
      <c r="M15" s="5">
        <v>0</v>
      </c>
      <c r="N15" s="44">
        <v>0</v>
      </c>
      <c r="O15" s="5">
        <f t="shared" si="0"/>
        <v>1244</v>
      </c>
      <c r="P15" s="44">
        <f t="shared" si="1"/>
        <v>2183.9</v>
      </c>
    </row>
    <row r="16" spans="1:16" x14ac:dyDescent="0.3">
      <c r="A16" s="5">
        <v>12</v>
      </c>
      <c r="B16" s="5" t="s">
        <v>106</v>
      </c>
      <c r="C16" s="5">
        <v>150</v>
      </c>
      <c r="D16" s="44">
        <v>228.93</v>
      </c>
      <c r="E16" s="5">
        <v>3</v>
      </c>
      <c r="F16" s="44">
        <v>9.8000000000000007</v>
      </c>
      <c r="G16" s="5">
        <v>3</v>
      </c>
      <c r="H16" s="44">
        <v>0</v>
      </c>
      <c r="I16" s="5">
        <v>0</v>
      </c>
      <c r="J16" s="44">
        <v>0</v>
      </c>
      <c r="K16" s="5">
        <v>0</v>
      </c>
      <c r="L16" s="44">
        <v>0</v>
      </c>
      <c r="M16" s="5">
        <v>0</v>
      </c>
      <c r="N16" s="44">
        <v>0</v>
      </c>
      <c r="O16" s="5">
        <f t="shared" si="0"/>
        <v>156</v>
      </c>
      <c r="P16" s="44">
        <f t="shared" si="1"/>
        <v>238.73000000000002</v>
      </c>
    </row>
    <row r="17" spans="1:16" x14ac:dyDescent="0.3">
      <c r="A17" s="5">
        <v>14</v>
      </c>
      <c r="B17" s="5" t="s">
        <v>107</v>
      </c>
      <c r="C17" s="5">
        <v>444.26</v>
      </c>
      <c r="D17" s="44">
        <v>1483.0815</v>
      </c>
      <c r="E17" s="5">
        <v>65.959999999999994</v>
      </c>
      <c r="F17" s="44">
        <v>312.9511</v>
      </c>
      <c r="G17" s="5">
        <v>26.19</v>
      </c>
      <c r="H17" s="44">
        <v>99.91</v>
      </c>
      <c r="I17" s="5">
        <v>3</v>
      </c>
      <c r="J17" s="44">
        <v>0</v>
      </c>
      <c r="K17" s="5">
        <v>0</v>
      </c>
      <c r="L17" s="44">
        <v>0</v>
      </c>
      <c r="M17" s="5">
        <v>0</v>
      </c>
      <c r="N17" s="44">
        <v>0</v>
      </c>
      <c r="O17" s="5">
        <f t="shared" si="0"/>
        <v>539.41</v>
      </c>
      <c r="P17" s="44">
        <f t="shared" si="1"/>
        <v>1895.9426000000001</v>
      </c>
    </row>
    <row r="18" spans="1:16" x14ac:dyDescent="0.3">
      <c r="A18" s="5">
        <v>15</v>
      </c>
      <c r="B18" s="5" t="s">
        <v>108</v>
      </c>
      <c r="C18" s="5">
        <v>123</v>
      </c>
      <c r="D18" s="44">
        <v>410.04</v>
      </c>
      <c r="E18" s="5">
        <v>20</v>
      </c>
      <c r="F18" s="44">
        <v>41.25</v>
      </c>
      <c r="G18" s="5">
        <v>1630</v>
      </c>
      <c r="H18" s="44">
        <v>3196.76</v>
      </c>
      <c r="I18" s="5">
        <v>3</v>
      </c>
      <c r="J18" s="44">
        <v>6.69</v>
      </c>
      <c r="K18" s="5">
        <v>0</v>
      </c>
      <c r="L18" s="44">
        <v>0</v>
      </c>
      <c r="M18" s="5">
        <v>0</v>
      </c>
      <c r="N18" s="44">
        <v>0</v>
      </c>
      <c r="O18" s="5">
        <f t="shared" si="0"/>
        <v>1776</v>
      </c>
      <c r="P18" s="44">
        <f t="shared" si="1"/>
        <v>3654.7400000000002</v>
      </c>
    </row>
    <row r="19" spans="1:16" x14ac:dyDescent="0.3">
      <c r="A19" s="5">
        <v>16</v>
      </c>
      <c r="B19" s="5" t="s">
        <v>109</v>
      </c>
      <c r="C19" s="5">
        <v>66</v>
      </c>
      <c r="D19" s="44">
        <v>100.53</v>
      </c>
      <c r="E19" s="5">
        <v>8</v>
      </c>
      <c r="F19" s="44">
        <v>2.38</v>
      </c>
      <c r="G19" s="5">
        <v>8</v>
      </c>
      <c r="H19" s="44">
        <v>8.07</v>
      </c>
      <c r="I19" s="5">
        <v>1</v>
      </c>
      <c r="J19" s="44">
        <v>7</v>
      </c>
      <c r="K19" s="5">
        <v>0</v>
      </c>
      <c r="L19" s="44">
        <v>0</v>
      </c>
      <c r="M19" s="5">
        <v>0</v>
      </c>
      <c r="N19" s="44">
        <v>0</v>
      </c>
      <c r="O19" s="5">
        <f t="shared" si="0"/>
        <v>83</v>
      </c>
      <c r="P19" s="44">
        <f t="shared" si="1"/>
        <v>117.97999999999999</v>
      </c>
    </row>
    <row r="20" spans="1:16" x14ac:dyDescent="0.3">
      <c r="A20" s="5">
        <v>17</v>
      </c>
      <c r="B20" s="5" t="s">
        <v>110</v>
      </c>
      <c r="C20" s="5">
        <v>5426</v>
      </c>
      <c r="D20" s="44">
        <v>16916.72</v>
      </c>
      <c r="E20" s="5">
        <v>573</v>
      </c>
      <c r="F20" s="44">
        <v>1092.3</v>
      </c>
      <c r="G20" s="5">
        <v>486</v>
      </c>
      <c r="H20" s="44">
        <v>1660.79</v>
      </c>
      <c r="I20" s="5">
        <v>87</v>
      </c>
      <c r="J20" s="44">
        <v>114.1</v>
      </c>
      <c r="K20" s="5">
        <v>3</v>
      </c>
      <c r="L20" s="44">
        <v>25.45</v>
      </c>
      <c r="M20" s="5">
        <v>8</v>
      </c>
      <c r="N20" s="44">
        <v>10.56</v>
      </c>
      <c r="O20" s="5">
        <f t="shared" si="0"/>
        <v>6583</v>
      </c>
      <c r="P20" s="44">
        <f t="shared" si="1"/>
        <v>19819.920000000002</v>
      </c>
    </row>
    <row r="21" spans="1:16" x14ac:dyDescent="0.3">
      <c r="A21" s="5">
        <v>18</v>
      </c>
      <c r="B21" s="5" t="s">
        <v>111</v>
      </c>
      <c r="C21" s="5">
        <v>16</v>
      </c>
      <c r="D21" s="44">
        <v>51</v>
      </c>
      <c r="E21" s="5">
        <v>0</v>
      </c>
      <c r="F21" s="44">
        <v>0</v>
      </c>
      <c r="G21" s="5">
        <v>15</v>
      </c>
      <c r="H21" s="44">
        <v>50.96</v>
      </c>
      <c r="I21" s="5">
        <v>0</v>
      </c>
      <c r="J21" s="44">
        <v>0</v>
      </c>
      <c r="K21" s="5">
        <v>0</v>
      </c>
      <c r="L21" s="44">
        <v>0</v>
      </c>
      <c r="M21" s="5">
        <v>0</v>
      </c>
      <c r="N21" s="44">
        <v>0</v>
      </c>
      <c r="O21" s="5">
        <f t="shared" si="0"/>
        <v>31</v>
      </c>
      <c r="P21" s="44">
        <f t="shared" si="1"/>
        <v>101.96000000000001</v>
      </c>
    </row>
    <row r="22" spans="1:16" x14ac:dyDescent="0.3">
      <c r="A22" s="5">
        <v>19</v>
      </c>
      <c r="B22" s="5" t="s">
        <v>112</v>
      </c>
      <c r="C22" s="5">
        <v>13</v>
      </c>
      <c r="D22" s="44">
        <v>32.56</v>
      </c>
      <c r="E22" s="5">
        <v>1</v>
      </c>
      <c r="F22" s="44">
        <v>7.0000000000000007E-2</v>
      </c>
      <c r="G22" s="5">
        <v>4</v>
      </c>
      <c r="H22" s="44">
        <v>21</v>
      </c>
      <c r="I22" s="5">
        <v>0</v>
      </c>
      <c r="J22" s="44">
        <v>0</v>
      </c>
      <c r="K22" s="5">
        <v>0</v>
      </c>
      <c r="L22" s="44">
        <v>0</v>
      </c>
      <c r="M22" s="5">
        <v>0</v>
      </c>
      <c r="N22" s="44">
        <v>0</v>
      </c>
      <c r="O22" s="5">
        <f t="shared" si="0"/>
        <v>18</v>
      </c>
      <c r="P22" s="44">
        <f t="shared" si="1"/>
        <v>53.63</v>
      </c>
    </row>
    <row r="23" spans="1:16" x14ac:dyDescent="0.3">
      <c r="A23" s="5">
        <v>20</v>
      </c>
      <c r="B23" s="5" t="s">
        <v>113</v>
      </c>
      <c r="C23" s="5">
        <v>34</v>
      </c>
      <c r="D23" s="44">
        <v>91.53</v>
      </c>
      <c r="E23" s="5">
        <v>22</v>
      </c>
      <c r="F23" s="44">
        <v>30.88</v>
      </c>
      <c r="G23" s="5">
        <v>1110</v>
      </c>
      <c r="H23" s="44">
        <v>2460.2600000000002</v>
      </c>
      <c r="I23" s="5">
        <v>2</v>
      </c>
      <c r="J23" s="44">
        <v>13</v>
      </c>
      <c r="K23" s="5">
        <v>0</v>
      </c>
      <c r="L23" s="44">
        <v>0</v>
      </c>
      <c r="M23" s="5">
        <v>0</v>
      </c>
      <c r="N23" s="44">
        <v>0</v>
      </c>
      <c r="O23" s="5">
        <f t="shared" si="0"/>
        <v>1168</v>
      </c>
      <c r="P23" s="44">
        <f t="shared" si="1"/>
        <v>2595.67</v>
      </c>
    </row>
    <row r="24" spans="1:16" x14ac:dyDescent="0.3">
      <c r="A24" s="5">
        <v>21</v>
      </c>
      <c r="B24" s="5" t="s">
        <v>114</v>
      </c>
      <c r="C24" s="5">
        <v>800</v>
      </c>
      <c r="D24" s="44">
        <v>1718.1</v>
      </c>
      <c r="E24" s="5">
        <v>17</v>
      </c>
      <c r="F24" s="44">
        <v>30.25</v>
      </c>
      <c r="G24" s="5">
        <v>31</v>
      </c>
      <c r="H24" s="44">
        <v>58.03</v>
      </c>
      <c r="I24" s="5">
        <v>3</v>
      </c>
      <c r="J24" s="44">
        <v>0</v>
      </c>
      <c r="K24" s="5">
        <v>0</v>
      </c>
      <c r="L24" s="44">
        <v>0</v>
      </c>
      <c r="M24" s="5">
        <v>0</v>
      </c>
      <c r="N24" s="44">
        <v>0</v>
      </c>
      <c r="O24" s="5">
        <f t="shared" si="0"/>
        <v>851</v>
      </c>
      <c r="P24" s="44">
        <f t="shared" si="1"/>
        <v>1806.3799999999999</v>
      </c>
    </row>
    <row r="25" spans="1:16" x14ac:dyDescent="0.3">
      <c r="A25" s="5">
        <v>22</v>
      </c>
      <c r="B25" s="5" t="s">
        <v>115</v>
      </c>
      <c r="C25" s="5">
        <v>125</v>
      </c>
      <c r="D25" s="44">
        <v>195.29</v>
      </c>
      <c r="E25" s="5">
        <v>1</v>
      </c>
      <c r="F25" s="44">
        <v>0</v>
      </c>
      <c r="G25" s="5">
        <v>30</v>
      </c>
      <c r="H25" s="44">
        <v>49.3</v>
      </c>
      <c r="I25" s="5">
        <v>1</v>
      </c>
      <c r="J25" s="44">
        <v>0</v>
      </c>
      <c r="K25" s="5">
        <v>0</v>
      </c>
      <c r="L25" s="44">
        <v>0</v>
      </c>
      <c r="M25" s="5">
        <v>0</v>
      </c>
      <c r="N25" s="44">
        <v>0</v>
      </c>
      <c r="O25" s="5">
        <f t="shared" si="0"/>
        <v>157</v>
      </c>
      <c r="P25" s="44">
        <f t="shared" si="1"/>
        <v>244.58999999999997</v>
      </c>
    </row>
    <row r="26" spans="1:16" x14ac:dyDescent="0.3">
      <c r="A26" s="5">
        <v>23</v>
      </c>
      <c r="B26" s="5" t="s">
        <v>116</v>
      </c>
      <c r="C26" s="5">
        <v>66</v>
      </c>
      <c r="D26" s="44">
        <v>330.2</v>
      </c>
      <c r="E26" s="5">
        <v>20</v>
      </c>
      <c r="F26" s="44">
        <v>13.07</v>
      </c>
      <c r="G26" s="5">
        <v>4</v>
      </c>
      <c r="H26" s="44">
        <v>48.43</v>
      </c>
      <c r="I26" s="5">
        <v>1</v>
      </c>
      <c r="J26" s="44">
        <v>5.5</v>
      </c>
      <c r="K26" s="5">
        <v>0</v>
      </c>
      <c r="L26" s="44">
        <v>0</v>
      </c>
      <c r="M26" s="5">
        <v>1</v>
      </c>
      <c r="N26" s="44">
        <v>0</v>
      </c>
      <c r="O26" s="5">
        <f t="shared" si="0"/>
        <v>92</v>
      </c>
      <c r="P26" s="44">
        <f t="shared" si="1"/>
        <v>397.2</v>
      </c>
    </row>
    <row r="27" spans="1:16" x14ac:dyDescent="0.3">
      <c r="A27" s="5">
        <v>24</v>
      </c>
      <c r="B27" s="5" t="s">
        <v>117</v>
      </c>
      <c r="C27" s="5">
        <v>233</v>
      </c>
      <c r="D27" s="44">
        <v>416.88</v>
      </c>
      <c r="E27" s="5">
        <v>52</v>
      </c>
      <c r="F27" s="44">
        <v>91.32</v>
      </c>
      <c r="G27" s="5">
        <v>2145</v>
      </c>
      <c r="H27" s="44">
        <v>4046.51</v>
      </c>
      <c r="I27" s="5">
        <v>6</v>
      </c>
      <c r="J27" s="44">
        <v>31.44</v>
      </c>
      <c r="K27" s="5">
        <v>0</v>
      </c>
      <c r="L27" s="44">
        <v>0</v>
      </c>
      <c r="M27" s="5">
        <v>2</v>
      </c>
      <c r="N27" s="44">
        <v>26.8</v>
      </c>
      <c r="O27" s="5">
        <f t="shared" si="0"/>
        <v>2438</v>
      </c>
      <c r="P27" s="44">
        <f t="shared" si="1"/>
        <v>4612.95</v>
      </c>
    </row>
    <row r="28" spans="1:16" x14ac:dyDescent="0.3">
      <c r="A28" s="5">
        <v>25</v>
      </c>
      <c r="B28" s="5" t="s">
        <v>118</v>
      </c>
      <c r="C28" s="5">
        <v>413</v>
      </c>
      <c r="D28" s="44">
        <v>1196.6899999999998</v>
      </c>
      <c r="E28" s="5">
        <v>37</v>
      </c>
      <c r="F28" s="44">
        <v>87.4</v>
      </c>
      <c r="G28" s="5">
        <v>412</v>
      </c>
      <c r="H28" s="44">
        <v>680.31000000000006</v>
      </c>
      <c r="I28" s="5">
        <v>7</v>
      </c>
      <c r="J28" s="44">
        <v>13.72</v>
      </c>
      <c r="K28" s="5">
        <v>0</v>
      </c>
      <c r="L28" s="44">
        <v>0</v>
      </c>
      <c r="M28" s="5">
        <v>0</v>
      </c>
      <c r="N28" s="44">
        <v>0</v>
      </c>
      <c r="O28" s="5">
        <f t="shared" si="0"/>
        <v>869</v>
      </c>
      <c r="P28" s="44">
        <f t="shared" si="1"/>
        <v>1978.1200000000001</v>
      </c>
    </row>
    <row r="29" spans="1:16" x14ac:dyDescent="0.3">
      <c r="A29" s="6" t="s">
        <v>28</v>
      </c>
      <c r="B29" s="6" t="s">
        <v>16</v>
      </c>
      <c r="C29" s="6">
        <f>SUM(C6:C28)</f>
        <v>10534</v>
      </c>
      <c r="D29" s="45">
        <f t="shared" ref="D29:N29" si="2">SUM(D6:D28)</f>
        <v>28444.84</v>
      </c>
      <c r="E29" s="6">
        <f t="shared" si="2"/>
        <v>943</v>
      </c>
      <c r="F29" s="45">
        <f t="shared" si="2"/>
        <v>1958.54</v>
      </c>
      <c r="G29" s="6">
        <f t="shared" si="2"/>
        <v>6174</v>
      </c>
      <c r="H29" s="45">
        <f t="shared" si="2"/>
        <v>12952.17</v>
      </c>
      <c r="I29" s="6">
        <f t="shared" si="2"/>
        <v>121</v>
      </c>
      <c r="J29" s="45">
        <f t="shared" si="2"/>
        <v>211.2</v>
      </c>
      <c r="K29" s="6">
        <f t="shared" si="2"/>
        <v>3</v>
      </c>
      <c r="L29" s="45">
        <f t="shared" si="2"/>
        <v>25.45</v>
      </c>
      <c r="M29" s="6">
        <f t="shared" si="2"/>
        <v>11</v>
      </c>
      <c r="N29" s="45">
        <f t="shared" si="2"/>
        <v>37.36</v>
      </c>
      <c r="O29" s="6">
        <f t="shared" si="0"/>
        <v>17786</v>
      </c>
      <c r="P29" s="45">
        <f t="shared" si="1"/>
        <v>43629.56</v>
      </c>
    </row>
  </sheetData>
  <mergeCells count="10">
    <mergeCell ref="A1:P1"/>
    <mergeCell ref="A2:P2"/>
    <mergeCell ref="A3:P3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00B050"/>
  </sheetPr>
  <dimension ref="A1:J30"/>
  <sheetViews>
    <sheetView workbookViewId="0">
      <selection sqref="A1:J1"/>
    </sheetView>
  </sheetViews>
  <sheetFormatPr defaultRowHeight="14.4" x14ac:dyDescent="0.3"/>
  <cols>
    <col min="1" max="1" width="7.33203125" customWidth="1"/>
    <col min="2" max="2" width="9.109375" customWidth="1"/>
    <col min="4" max="4" width="10.33203125" style="46" customWidth="1"/>
    <col min="5" max="5" width="9.44140625" customWidth="1"/>
    <col min="6" max="6" width="10.109375" style="46" customWidth="1"/>
    <col min="7" max="7" width="9.5546875" customWidth="1"/>
    <col min="8" max="8" width="9.88671875" style="46" customWidth="1"/>
    <col min="9" max="9" width="8.109375" customWidth="1"/>
    <col min="10" max="10" width="9.33203125" style="46" customWidth="1"/>
  </cols>
  <sheetData>
    <row r="1" spans="1:10" ht="21" x14ac:dyDescent="0.4">
      <c r="A1" s="583">
        <v>77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48.75" customHeight="1" x14ac:dyDescent="0.3">
      <c r="A2" s="598" t="s">
        <v>751</v>
      </c>
      <c r="B2" s="816"/>
      <c r="C2" s="816"/>
      <c r="D2" s="816"/>
      <c r="E2" s="816"/>
      <c r="F2" s="816"/>
      <c r="G2" s="816"/>
      <c r="H2" s="816"/>
      <c r="I2" s="816"/>
      <c r="J2" s="817"/>
    </row>
    <row r="3" spans="1:10" ht="23.4" x14ac:dyDescent="0.3">
      <c r="A3" s="746" t="s">
        <v>33</v>
      </c>
      <c r="B3" s="818"/>
      <c r="C3" s="818"/>
      <c r="D3" s="818"/>
      <c r="E3" s="818"/>
      <c r="F3" s="818"/>
      <c r="G3" s="818"/>
      <c r="H3" s="818"/>
      <c r="I3" s="818"/>
      <c r="J3" s="819"/>
    </row>
    <row r="4" spans="1:10" ht="33" customHeight="1" x14ac:dyDescent="0.3">
      <c r="A4" s="419" t="s">
        <v>0</v>
      </c>
      <c r="B4" s="406" t="s">
        <v>1</v>
      </c>
      <c r="C4" s="406" t="s">
        <v>60</v>
      </c>
      <c r="D4" s="420" t="s">
        <v>61</v>
      </c>
      <c r="E4" s="406" t="s">
        <v>62</v>
      </c>
      <c r="F4" s="420" t="s">
        <v>63</v>
      </c>
      <c r="G4" s="406" t="s">
        <v>64</v>
      </c>
      <c r="H4" s="420" t="s">
        <v>65</v>
      </c>
      <c r="I4" s="406" t="s">
        <v>66</v>
      </c>
      <c r="J4" s="421" t="s">
        <v>67</v>
      </c>
    </row>
    <row r="5" spans="1:10" x14ac:dyDescent="0.3">
      <c r="A5" s="216">
        <v>1</v>
      </c>
      <c r="B5" s="2" t="s">
        <v>3</v>
      </c>
      <c r="C5" s="2">
        <v>9</v>
      </c>
      <c r="D5" s="53">
        <v>85.22</v>
      </c>
      <c r="E5" s="2">
        <v>24</v>
      </c>
      <c r="F5" s="53">
        <v>77.489999999999995</v>
      </c>
      <c r="G5" s="2">
        <v>50</v>
      </c>
      <c r="H5" s="53">
        <v>415.72</v>
      </c>
      <c r="I5" s="2">
        <v>1736</v>
      </c>
      <c r="J5" s="231">
        <v>14311.73</v>
      </c>
    </row>
    <row r="6" spans="1:10" x14ac:dyDescent="0.3">
      <c r="A6" s="216">
        <v>2</v>
      </c>
      <c r="B6" s="2" t="s">
        <v>4</v>
      </c>
      <c r="C6" s="2">
        <v>0</v>
      </c>
      <c r="D6" s="53">
        <v>0</v>
      </c>
      <c r="E6" s="2">
        <v>0</v>
      </c>
      <c r="F6" s="53">
        <v>0</v>
      </c>
      <c r="G6" s="2">
        <v>5</v>
      </c>
      <c r="H6" s="53">
        <v>4</v>
      </c>
      <c r="I6" s="2">
        <v>871</v>
      </c>
      <c r="J6" s="231">
        <v>3005.03</v>
      </c>
    </row>
    <row r="7" spans="1:10" x14ac:dyDescent="0.3">
      <c r="A7" s="216">
        <v>3</v>
      </c>
      <c r="B7" s="2" t="s">
        <v>5</v>
      </c>
      <c r="C7" s="2">
        <v>0</v>
      </c>
      <c r="D7" s="53">
        <v>0</v>
      </c>
      <c r="E7" s="2">
        <v>0</v>
      </c>
      <c r="F7" s="53">
        <v>0</v>
      </c>
      <c r="G7" s="2">
        <v>17</v>
      </c>
      <c r="H7" s="53">
        <v>2907</v>
      </c>
      <c r="I7" s="2">
        <v>307</v>
      </c>
      <c r="J7" s="231">
        <v>2987</v>
      </c>
    </row>
    <row r="8" spans="1:10" x14ac:dyDescent="0.3">
      <c r="A8" s="216">
        <v>4</v>
      </c>
      <c r="B8" s="2" t="s">
        <v>6</v>
      </c>
      <c r="C8" s="2">
        <v>21</v>
      </c>
      <c r="D8" s="53">
        <v>12.9</v>
      </c>
      <c r="E8" s="2">
        <v>82</v>
      </c>
      <c r="F8" s="53">
        <v>166.91</v>
      </c>
      <c r="G8" s="2">
        <v>597</v>
      </c>
      <c r="H8" s="53">
        <v>1102.46</v>
      </c>
      <c r="I8" s="2">
        <v>2353</v>
      </c>
      <c r="J8" s="231">
        <v>14778.07</v>
      </c>
    </row>
    <row r="9" spans="1:10" x14ac:dyDescent="0.3">
      <c r="A9" s="216">
        <v>5</v>
      </c>
      <c r="B9" s="2" t="s">
        <v>7</v>
      </c>
      <c r="C9" s="2">
        <v>26</v>
      </c>
      <c r="D9" s="53">
        <v>46.49</v>
      </c>
      <c r="E9" s="2">
        <v>53</v>
      </c>
      <c r="F9" s="53">
        <v>77</v>
      </c>
      <c r="G9" s="2">
        <v>531</v>
      </c>
      <c r="H9" s="53">
        <v>812.21</v>
      </c>
      <c r="I9" s="2">
        <v>1497</v>
      </c>
      <c r="J9" s="231">
        <v>1938.32</v>
      </c>
    </row>
    <row r="10" spans="1:10" x14ac:dyDescent="0.3">
      <c r="A10" s="216">
        <v>6</v>
      </c>
      <c r="B10" s="2" t="s">
        <v>8</v>
      </c>
      <c r="C10" s="2">
        <v>0</v>
      </c>
      <c r="D10" s="53">
        <v>0</v>
      </c>
      <c r="E10" s="2">
        <v>6</v>
      </c>
      <c r="F10" s="53">
        <v>31.25</v>
      </c>
      <c r="G10" s="2">
        <v>35</v>
      </c>
      <c r="H10" s="53">
        <v>100.25</v>
      </c>
      <c r="I10" s="2">
        <v>286</v>
      </c>
      <c r="J10" s="231">
        <v>8797.4</v>
      </c>
    </row>
    <row r="11" spans="1:10" x14ac:dyDescent="0.3">
      <c r="A11" s="216">
        <v>7</v>
      </c>
      <c r="B11" s="2" t="s">
        <v>9</v>
      </c>
      <c r="C11" s="2">
        <v>4</v>
      </c>
      <c r="D11" s="53">
        <v>8.9499999999999993</v>
      </c>
      <c r="E11" s="2">
        <v>8</v>
      </c>
      <c r="F11" s="53">
        <v>37.54</v>
      </c>
      <c r="G11" s="2">
        <v>22</v>
      </c>
      <c r="H11" s="53">
        <v>242.37</v>
      </c>
      <c r="I11" s="2">
        <v>99</v>
      </c>
      <c r="J11" s="231">
        <v>657.97</v>
      </c>
    </row>
    <row r="12" spans="1:10" x14ac:dyDescent="0.3">
      <c r="A12" s="216">
        <v>8</v>
      </c>
      <c r="B12" s="2" t="s">
        <v>10</v>
      </c>
      <c r="C12" s="2">
        <v>7</v>
      </c>
      <c r="D12" s="53">
        <v>23.8</v>
      </c>
      <c r="E12" s="2">
        <v>129</v>
      </c>
      <c r="F12" s="53">
        <v>193.1</v>
      </c>
      <c r="G12" s="2">
        <v>26</v>
      </c>
      <c r="H12" s="53">
        <v>125.8</v>
      </c>
      <c r="I12" s="2">
        <v>41</v>
      </c>
      <c r="J12" s="231">
        <v>142.91999999999999</v>
      </c>
    </row>
    <row r="13" spans="1:10" x14ac:dyDescent="0.3">
      <c r="A13" s="216">
        <v>9</v>
      </c>
      <c r="B13" s="2" t="s">
        <v>11</v>
      </c>
      <c r="C13" s="2">
        <v>0</v>
      </c>
      <c r="D13" s="53">
        <v>0</v>
      </c>
      <c r="E13" s="2">
        <v>0</v>
      </c>
      <c r="F13" s="53">
        <v>0</v>
      </c>
      <c r="G13" s="2">
        <v>12</v>
      </c>
      <c r="H13" s="53">
        <v>50.52</v>
      </c>
      <c r="I13" s="2">
        <v>24</v>
      </c>
      <c r="J13" s="231">
        <v>139.03</v>
      </c>
    </row>
    <row r="14" spans="1:10" x14ac:dyDescent="0.3">
      <c r="A14" s="216">
        <v>10</v>
      </c>
      <c r="B14" s="2" t="s">
        <v>12</v>
      </c>
      <c r="C14" s="2">
        <v>685</v>
      </c>
      <c r="D14" s="53">
        <v>2317.2600000000002</v>
      </c>
      <c r="E14" s="2">
        <v>1379</v>
      </c>
      <c r="F14" s="53">
        <v>5067.6899999999996</v>
      </c>
      <c r="G14" s="2">
        <v>23369</v>
      </c>
      <c r="H14" s="53">
        <v>93487.33</v>
      </c>
      <c r="I14" s="2">
        <v>46528</v>
      </c>
      <c r="J14" s="231">
        <v>201287.59</v>
      </c>
    </row>
    <row r="15" spans="1:10" x14ac:dyDescent="0.3">
      <c r="A15" s="216">
        <v>11</v>
      </c>
      <c r="B15" s="2" t="s">
        <v>13</v>
      </c>
      <c r="C15" s="2">
        <v>0</v>
      </c>
      <c r="D15" s="53">
        <v>0</v>
      </c>
      <c r="E15" s="2">
        <v>30</v>
      </c>
      <c r="F15" s="53">
        <v>63.13</v>
      </c>
      <c r="G15" s="2">
        <v>11</v>
      </c>
      <c r="H15" s="53">
        <v>31.22</v>
      </c>
      <c r="I15" s="2">
        <v>468</v>
      </c>
      <c r="J15" s="231">
        <v>1412.48</v>
      </c>
    </row>
    <row r="16" spans="1:10" x14ac:dyDescent="0.3">
      <c r="A16" s="216">
        <v>12</v>
      </c>
      <c r="B16" s="2" t="s">
        <v>14</v>
      </c>
      <c r="C16" s="2">
        <v>0</v>
      </c>
      <c r="D16" s="53">
        <v>0</v>
      </c>
      <c r="E16" s="2">
        <v>0</v>
      </c>
      <c r="F16" s="53">
        <v>0</v>
      </c>
      <c r="G16" s="2">
        <v>0</v>
      </c>
      <c r="H16" s="53">
        <v>0</v>
      </c>
      <c r="I16" s="2">
        <v>0</v>
      </c>
      <c r="J16" s="231">
        <v>0</v>
      </c>
    </row>
    <row r="17" spans="1:10" x14ac:dyDescent="0.3">
      <c r="A17" s="217" t="s">
        <v>15</v>
      </c>
      <c r="B17" s="3" t="s">
        <v>16</v>
      </c>
      <c r="C17" s="3">
        <f t="shared" ref="C17:J17" si="0">SUM(C5:C16)</f>
        <v>752</v>
      </c>
      <c r="D17" s="54">
        <f t="shared" si="0"/>
        <v>2494.6200000000003</v>
      </c>
      <c r="E17" s="3">
        <f t="shared" si="0"/>
        <v>1711</v>
      </c>
      <c r="F17" s="54">
        <f t="shared" si="0"/>
        <v>5714.11</v>
      </c>
      <c r="G17" s="3">
        <f t="shared" si="0"/>
        <v>24675</v>
      </c>
      <c r="H17" s="54">
        <f t="shared" si="0"/>
        <v>99278.88</v>
      </c>
      <c r="I17" s="3">
        <f t="shared" si="0"/>
        <v>54210</v>
      </c>
      <c r="J17" s="232">
        <f t="shared" si="0"/>
        <v>249457.54</v>
      </c>
    </row>
    <row r="18" spans="1:10" x14ac:dyDescent="0.3">
      <c r="A18" s="216">
        <v>1</v>
      </c>
      <c r="B18" s="2" t="s">
        <v>17</v>
      </c>
      <c r="C18" s="2">
        <v>0</v>
      </c>
      <c r="D18" s="53">
        <v>0</v>
      </c>
      <c r="E18" s="2">
        <v>0</v>
      </c>
      <c r="F18" s="53">
        <v>0</v>
      </c>
      <c r="G18" s="2">
        <v>0</v>
      </c>
      <c r="H18" s="53">
        <v>0</v>
      </c>
      <c r="I18" s="2">
        <v>0</v>
      </c>
      <c r="J18" s="231">
        <v>0</v>
      </c>
    </row>
    <row r="19" spans="1:10" x14ac:dyDescent="0.3">
      <c r="A19" s="216">
        <v>2</v>
      </c>
      <c r="B19" s="2" t="s">
        <v>36</v>
      </c>
      <c r="C19" s="2">
        <v>0</v>
      </c>
      <c r="D19" s="53">
        <v>0</v>
      </c>
      <c r="E19" s="2">
        <v>2</v>
      </c>
      <c r="F19" s="53">
        <v>50</v>
      </c>
      <c r="G19" s="2">
        <v>0</v>
      </c>
      <c r="H19" s="53">
        <v>0</v>
      </c>
      <c r="I19" s="2">
        <v>2</v>
      </c>
      <c r="J19" s="231">
        <v>144</v>
      </c>
    </row>
    <row r="20" spans="1:10" x14ac:dyDescent="0.3">
      <c r="A20" s="216">
        <v>3</v>
      </c>
      <c r="B20" s="2" t="s">
        <v>18</v>
      </c>
      <c r="C20" s="2">
        <v>0</v>
      </c>
      <c r="D20" s="53">
        <v>0</v>
      </c>
      <c r="E20" s="2">
        <v>1</v>
      </c>
      <c r="F20" s="53">
        <v>1.98</v>
      </c>
      <c r="G20" s="2">
        <v>0</v>
      </c>
      <c r="H20" s="53">
        <v>0</v>
      </c>
      <c r="I20" s="2">
        <v>35</v>
      </c>
      <c r="J20" s="231">
        <v>125</v>
      </c>
    </row>
    <row r="21" spans="1:10" x14ac:dyDescent="0.3">
      <c r="A21" s="216">
        <v>4</v>
      </c>
      <c r="B21" s="2" t="s">
        <v>19</v>
      </c>
      <c r="C21" s="2">
        <v>6</v>
      </c>
      <c r="D21" s="53">
        <v>36.76</v>
      </c>
      <c r="E21" s="2">
        <v>11</v>
      </c>
      <c r="F21" s="53">
        <v>67.03</v>
      </c>
      <c r="G21" s="2">
        <v>239</v>
      </c>
      <c r="H21" s="53">
        <v>2195.17</v>
      </c>
      <c r="I21" s="2">
        <v>352</v>
      </c>
      <c r="J21" s="231">
        <v>2654.28</v>
      </c>
    </row>
    <row r="22" spans="1:10" x14ac:dyDescent="0.3">
      <c r="A22" s="216">
        <v>5</v>
      </c>
      <c r="B22" s="2" t="s">
        <v>20</v>
      </c>
      <c r="C22" s="2">
        <v>0</v>
      </c>
      <c r="D22" s="53">
        <v>0</v>
      </c>
      <c r="E22" s="2">
        <v>3</v>
      </c>
      <c r="F22" s="53">
        <v>51.43</v>
      </c>
      <c r="G22" s="2">
        <v>10</v>
      </c>
      <c r="H22" s="53">
        <v>0</v>
      </c>
      <c r="I22" s="2">
        <v>235</v>
      </c>
      <c r="J22" s="231">
        <v>911.85</v>
      </c>
    </row>
    <row r="23" spans="1:10" x14ac:dyDescent="0.3">
      <c r="A23" s="216">
        <v>6</v>
      </c>
      <c r="B23" s="2" t="s">
        <v>21</v>
      </c>
      <c r="C23" s="2">
        <v>6</v>
      </c>
      <c r="D23" s="53">
        <v>94.12</v>
      </c>
      <c r="E23" s="2">
        <v>0</v>
      </c>
      <c r="F23" s="53">
        <v>0</v>
      </c>
      <c r="G23" s="2">
        <v>21</v>
      </c>
      <c r="H23" s="53">
        <v>206.1</v>
      </c>
      <c r="I23" s="2">
        <v>0</v>
      </c>
      <c r="J23" s="231">
        <v>0</v>
      </c>
    </row>
    <row r="24" spans="1:10" x14ac:dyDescent="0.3">
      <c r="A24" s="216">
        <v>7</v>
      </c>
      <c r="B24" s="2" t="s">
        <v>22</v>
      </c>
      <c r="C24" s="2">
        <v>52</v>
      </c>
      <c r="D24" s="53">
        <v>31.35</v>
      </c>
      <c r="E24" s="2">
        <v>807</v>
      </c>
      <c r="F24" s="53">
        <v>546.85</v>
      </c>
      <c r="G24" s="2">
        <v>807</v>
      </c>
      <c r="H24" s="53">
        <v>546.85</v>
      </c>
      <c r="I24" s="2">
        <v>807</v>
      </c>
      <c r="J24" s="231">
        <v>546.85</v>
      </c>
    </row>
    <row r="25" spans="1:10" x14ac:dyDescent="0.3">
      <c r="A25" s="216">
        <v>8</v>
      </c>
      <c r="B25" s="2" t="s">
        <v>23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231">
        <v>0</v>
      </c>
    </row>
    <row r="26" spans="1:10" x14ac:dyDescent="0.3">
      <c r="A26" s="217" t="s">
        <v>24</v>
      </c>
      <c r="B26" s="3" t="s">
        <v>16</v>
      </c>
      <c r="C26" s="3">
        <f t="shared" ref="C26:J26" si="1">SUM(C18:C25)</f>
        <v>64</v>
      </c>
      <c r="D26" s="54">
        <f t="shared" si="1"/>
        <v>162.22999999999999</v>
      </c>
      <c r="E26" s="3">
        <f t="shared" si="1"/>
        <v>824</v>
      </c>
      <c r="F26" s="54">
        <f t="shared" si="1"/>
        <v>717.29</v>
      </c>
      <c r="G26" s="3">
        <f t="shared" si="1"/>
        <v>1077</v>
      </c>
      <c r="H26" s="54">
        <f t="shared" si="1"/>
        <v>2948.12</v>
      </c>
      <c r="I26" s="3">
        <f t="shared" si="1"/>
        <v>1431</v>
      </c>
      <c r="J26" s="232">
        <f t="shared" si="1"/>
        <v>4381.9800000000005</v>
      </c>
    </row>
    <row r="27" spans="1:10" x14ac:dyDescent="0.3">
      <c r="A27" s="216">
        <v>1</v>
      </c>
      <c r="B27" s="2" t="s">
        <v>25</v>
      </c>
      <c r="C27" s="2">
        <v>0</v>
      </c>
      <c r="D27" s="53">
        <v>0</v>
      </c>
      <c r="E27" s="2">
        <v>0</v>
      </c>
      <c r="F27" s="53">
        <v>0</v>
      </c>
      <c r="G27" s="2">
        <v>2194</v>
      </c>
      <c r="H27" s="53">
        <v>9132.14</v>
      </c>
      <c r="I27" s="2">
        <v>5596</v>
      </c>
      <c r="J27" s="231">
        <v>15467.4</v>
      </c>
    </row>
    <row r="28" spans="1:10" x14ac:dyDescent="0.3">
      <c r="A28" s="217" t="s">
        <v>26</v>
      </c>
      <c r="B28" s="3" t="s">
        <v>16</v>
      </c>
      <c r="C28" s="3">
        <f>C27</f>
        <v>0</v>
      </c>
      <c r="D28" s="54">
        <f t="shared" ref="D28:J28" si="2">D27</f>
        <v>0</v>
      </c>
      <c r="E28" s="3">
        <f t="shared" si="2"/>
        <v>0</v>
      </c>
      <c r="F28" s="54">
        <f t="shared" si="2"/>
        <v>0</v>
      </c>
      <c r="G28" s="3">
        <f t="shared" si="2"/>
        <v>2194</v>
      </c>
      <c r="H28" s="54">
        <f t="shared" si="2"/>
        <v>9132.14</v>
      </c>
      <c r="I28" s="3">
        <f t="shared" si="2"/>
        <v>5596</v>
      </c>
      <c r="J28" s="232">
        <f t="shared" si="2"/>
        <v>15467.4</v>
      </c>
    </row>
    <row r="29" spans="1:10" x14ac:dyDescent="0.3">
      <c r="A29" s="216">
        <v>1</v>
      </c>
      <c r="B29" s="2" t="s">
        <v>27</v>
      </c>
      <c r="C29" s="2">
        <v>0</v>
      </c>
      <c r="D29" s="53">
        <v>0</v>
      </c>
      <c r="E29" s="2">
        <v>0</v>
      </c>
      <c r="F29" s="53">
        <v>0</v>
      </c>
      <c r="G29" s="2">
        <v>296</v>
      </c>
      <c r="H29" s="53">
        <v>1003.59</v>
      </c>
      <c r="I29" s="2">
        <v>16940</v>
      </c>
      <c r="J29" s="231">
        <v>34192.68</v>
      </c>
    </row>
    <row r="30" spans="1:10" x14ac:dyDescent="0.3">
      <c r="A30" s="218" t="s">
        <v>28</v>
      </c>
      <c r="B30" s="219" t="s">
        <v>16</v>
      </c>
      <c r="C30" s="219">
        <f>C17+C26+C28+C29</f>
        <v>816</v>
      </c>
      <c r="D30" s="220">
        <f t="shared" ref="D30:J30" si="3">D17+D26+D28+D29</f>
        <v>2656.8500000000004</v>
      </c>
      <c r="E30" s="219">
        <f t="shared" si="3"/>
        <v>2535</v>
      </c>
      <c r="F30" s="220">
        <f t="shared" si="3"/>
        <v>6431.4</v>
      </c>
      <c r="G30" s="219">
        <f t="shared" si="3"/>
        <v>28242</v>
      </c>
      <c r="H30" s="220">
        <f t="shared" si="3"/>
        <v>112362.73</v>
      </c>
      <c r="I30" s="219">
        <f t="shared" si="3"/>
        <v>78177</v>
      </c>
      <c r="J30" s="233">
        <f t="shared" si="3"/>
        <v>303499.60000000003</v>
      </c>
    </row>
  </sheetData>
  <mergeCells count="3">
    <mergeCell ref="A2:J2"/>
    <mergeCell ref="A3:J3"/>
    <mergeCell ref="A1:J1"/>
  </mergeCells>
  <pageMargins left="0.54" right="0.25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00B050"/>
  </sheetPr>
  <dimension ref="A1:J28"/>
  <sheetViews>
    <sheetView workbookViewId="0">
      <selection sqref="A1:J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8.109375" customWidth="1"/>
    <col min="4" max="4" width="8.88671875" style="46" customWidth="1"/>
    <col min="5" max="5" width="8" customWidth="1"/>
    <col min="6" max="6" width="9.109375" style="46" customWidth="1"/>
    <col min="7" max="7" width="8" customWidth="1"/>
    <col min="8" max="8" width="9.6640625" style="46" customWidth="1"/>
    <col min="9" max="9" width="8.6640625" customWidth="1"/>
    <col min="10" max="10" width="9.6640625" style="46" customWidth="1"/>
  </cols>
  <sheetData>
    <row r="1" spans="1:10" ht="18" x14ac:dyDescent="0.35">
      <c r="A1" s="601">
        <v>78</v>
      </c>
      <c r="B1" s="602"/>
      <c r="C1" s="602"/>
      <c r="D1" s="602"/>
      <c r="E1" s="602"/>
      <c r="F1" s="602"/>
      <c r="G1" s="602"/>
      <c r="H1" s="602"/>
      <c r="I1" s="602"/>
      <c r="J1" s="603"/>
    </row>
    <row r="2" spans="1:10" ht="18" x14ac:dyDescent="0.35">
      <c r="A2" s="568" t="s">
        <v>843</v>
      </c>
      <c r="B2" s="569"/>
      <c r="C2" s="569"/>
      <c r="D2" s="569"/>
      <c r="E2" s="569"/>
      <c r="F2" s="569"/>
      <c r="G2" s="569"/>
      <c r="H2" s="569"/>
      <c r="I2" s="569"/>
      <c r="J2" s="570"/>
    </row>
    <row r="3" spans="1:10" ht="18" x14ac:dyDescent="0.35">
      <c r="A3" s="571" t="s">
        <v>83</v>
      </c>
      <c r="B3" s="572"/>
      <c r="C3" s="572"/>
      <c r="D3" s="572"/>
      <c r="E3" s="572"/>
      <c r="F3" s="572"/>
      <c r="G3" s="572"/>
      <c r="H3" s="572"/>
      <c r="I3" s="572"/>
      <c r="J3" s="573"/>
    </row>
    <row r="4" spans="1:10" ht="31.5" customHeight="1" x14ac:dyDescent="0.3">
      <c r="A4" s="398" t="s">
        <v>0</v>
      </c>
      <c r="B4" s="398" t="s">
        <v>84</v>
      </c>
      <c r="C4" s="398" t="s">
        <v>60</v>
      </c>
      <c r="D4" s="72" t="s">
        <v>61</v>
      </c>
      <c r="E4" s="398" t="s">
        <v>62</v>
      </c>
      <c r="F4" s="72" t="s">
        <v>63</v>
      </c>
      <c r="G4" s="398" t="s">
        <v>64</v>
      </c>
      <c r="H4" s="72" t="s">
        <v>65</v>
      </c>
      <c r="I4" s="398" t="s">
        <v>66</v>
      </c>
      <c r="J4" s="72" t="s">
        <v>67</v>
      </c>
    </row>
    <row r="5" spans="1:10" x14ac:dyDescent="0.3">
      <c r="A5" s="5">
        <v>1</v>
      </c>
      <c r="B5" s="5" t="s">
        <v>96</v>
      </c>
      <c r="C5" s="5">
        <v>9</v>
      </c>
      <c r="D5" s="44">
        <v>43.11</v>
      </c>
      <c r="E5" s="5">
        <v>13</v>
      </c>
      <c r="F5" s="44">
        <v>52.44</v>
      </c>
      <c r="G5" s="5">
        <v>180</v>
      </c>
      <c r="H5" s="44">
        <v>821.15</v>
      </c>
      <c r="I5" s="5">
        <v>478</v>
      </c>
      <c r="J5" s="44">
        <v>1581.03</v>
      </c>
    </row>
    <row r="6" spans="1:10" x14ac:dyDescent="0.3">
      <c r="A6" s="5">
        <v>2</v>
      </c>
      <c r="B6" s="5" t="s">
        <v>97</v>
      </c>
      <c r="C6" s="5">
        <v>74</v>
      </c>
      <c r="D6" s="44">
        <v>244.92</v>
      </c>
      <c r="E6" s="5">
        <v>217</v>
      </c>
      <c r="F6" s="44">
        <v>559.4</v>
      </c>
      <c r="G6" s="5">
        <v>1347</v>
      </c>
      <c r="H6" s="44">
        <v>3219.31</v>
      </c>
      <c r="I6" s="5">
        <v>2613</v>
      </c>
      <c r="J6" s="44">
        <v>7560.04</v>
      </c>
    </row>
    <row r="7" spans="1:10" x14ac:dyDescent="0.3">
      <c r="A7" s="5">
        <v>3</v>
      </c>
      <c r="B7" s="5" t="s">
        <v>98</v>
      </c>
      <c r="C7" s="5">
        <v>1</v>
      </c>
      <c r="D7" s="44">
        <v>0.18</v>
      </c>
      <c r="E7" s="5">
        <v>8</v>
      </c>
      <c r="F7" s="44">
        <v>29.85</v>
      </c>
      <c r="G7" s="5">
        <v>164</v>
      </c>
      <c r="H7" s="44">
        <v>713.5</v>
      </c>
      <c r="I7" s="5">
        <v>546</v>
      </c>
      <c r="J7" s="44">
        <v>1630.28</v>
      </c>
    </row>
    <row r="8" spans="1:10" x14ac:dyDescent="0.3">
      <c r="A8" s="5">
        <v>4</v>
      </c>
      <c r="B8" s="5" t="s">
        <v>99</v>
      </c>
      <c r="C8" s="5">
        <v>8</v>
      </c>
      <c r="D8" s="44">
        <v>40.159999999999997</v>
      </c>
      <c r="E8" s="5">
        <v>14</v>
      </c>
      <c r="F8" s="44">
        <v>81.03</v>
      </c>
      <c r="G8" s="5">
        <v>550</v>
      </c>
      <c r="H8" s="44">
        <v>2529.11</v>
      </c>
      <c r="I8" s="5">
        <v>2965</v>
      </c>
      <c r="J8" s="44">
        <v>7054.46</v>
      </c>
    </row>
    <row r="9" spans="1:10" x14ac:dyDescent="0.3">
      <c r="A9" s="5">
        <v>5</v>
      </c>
      <c r="B9" s="5" t="s">
        <v>100</v>
      </c>
      <c r="C9" s="5">
        <v>90</v>
      </c>
      <c r="D9" s="44">
        <v>258.22000000000003</v>
      </c>
      <c r="E9" s="5">
        <v>260</v>
      </c>
      <c r="F9" s="44">
        <v>490.87</v>
      </c>
      <c r="G9" s="5">
        <v>3271</v>
      </c>
      <c r="H9" s="44">
        <v>11372.7</v>
      </c>
      <c r="I9" s="5">
        <v>6936</v>
      </c>
      <c r="J9" s="44">
        <v>24230.32</v>
      </c>
    </row>
    <row r="10" spans="1:10" x14ac:dyDescent="0.3">
      <c r="A10" s="5">
        <v>6</v>
      </c>
      <c r="B10" s="5" t="s">
        <v>101</v>
      </c>
      <c r="C10" s="5">
        <v>0</v>
      </c>
      <c r="D10" s="44">
        <v>0</v>
      </c>
      <c r="E10" s="5">
        <v>1</v>
      </c>
      <c r="F10" s="44">
        <v>2.5</v>
      </c>
      <c r="G10" s="5">
        <v>57.88</v>
      </c>
      <c r="H10" s="44">
        <v>236.88400000000001</v>
      </c>
      <c r="I10" s="5">
        <v>249.24</v>
      </c>
      <c r="J10" s="44">
        <v>701.47759999999994</v>
      </c>
    </row>
    <row r="11" spans="1:10" x14ac:dyDescent="0.3">
      <c r="A11" s="5">
        <v>7</v>
      </c>
      <c r="B11" s="5" t="s">
        <v>102</v>
      </c>
      <c r="C11" s="5">
        <v>7</v>
      </c>
      <c r="D11" s="44">
        <v>8.58</v>
      </c>
      <c r="E11" s="5">
        <v>12</v>
      </c>
      <c r="F11" s="44">
        <v>40.97</v>
      </c>
      <c r="G11" s="5">
        <v>340</v>
      </c>
      <c r="H11" s="44">
        <v>882.39</v>
      </c>
      <c r="I11" s="5">
        <v>539</v>
      </c>
      <c r="J11" s="44">
        <v>1703.93</v>
      </c>
    </row>
    <row r="12" spans="1:10" x14ac:dyDescent="0.3">
      <c r="A12" s="5">
        <v>8</v>
      </c>
      <c r="B12" s="5" t="s">
        <v>103</v>
      </c>
      <c r="C12" s="5">
        <v>1</v>
      </c>
      <c r="D12" s="44">
        <v>8</v>
      </c>
      <c r="E12" s="5">
        <v>3</v>
      </c>
      <c r="F12" s="44">
        <v>22.83</v>
      </c>
      <c r="G12" s="5">
        <v>123</v>
      </c>
      <c r="H12" s="44">
        <v>544.45000000000005</v>
      </c>
      <c r="I12" s="5">
        <v>791</v>
      </c>
      <c r="J12" s="44">
        <v>2262.87</v>
      </c>
    </row>
    <row r="13" spans="1:10" x14ac:dyDescent="0.3">
      <c r="A13" s="5">
        <v>10</v>
      </c>
      <c r="B13" s="5" t="s">
        <v>104</v>
      </c>
      <c r="C13" s="5">
        <v>49</v>
      </c>
      <c r="D13" s="44">
        <v>110.47</v>
      </c>
      <c r="E13" s="5">
        <v>66</v>
      </c>
      <c r="F13" s="44">
        <v>182.72</v>
      </c>
      <c r="G13" s="5">
        <v>1882</v>
      </c>
      <c r="H13" s="44">
        <v>4390.18</v>
      </c>
      <c r="I13" s="5">
        <v>3961</v>
      </c>
      <c r="J13" s="44">
        <v>9260.23</v>
      </c>
    </row>
    <row r="14" spans="1:10" x14ac:dyDescent="0.3">
      <c r="A14" s="5">
        <v>11</v>
      </c>
      <c r="B14" s="5" t="s">
        <v>105</v>
      </c>
      <c r="C14" s="5">
        <v>5</v>
      </c>
      <c r="D14" s="44">
        <v>22.48</v>
      </c>
      <c r="E14" s="5">
        <v>10</v>
      </c>
      <c r="F14" s="44">
        <v>37.6</v>
      </c>
      <c r="G14" s="5">
        <v>116</v>
      </c>
      <c r="H14" s="44">
        <v>619.9</v>
      </c>
      <c r="I14" s="5">
        <v>152</v>
      </c>
      <c r="J14" s="44">
        <v>858.22</v>
      </c>
    </row>
    <row r="15" spans="1:10" x14ac:dyDescent="0.3">
      <c r="A15" s="5">
        <v>12</v>
      </c>
      <c r="B15" s="5" t="s">
        <v>106</v>
      </c>
      <c r="C15" s="5">
        <v>55</v>
      </c>
      <c r="D15" s="44">
        <v>125.84</v>
      </c>
      <c r="E15" s="5">
        <v>154</v>
      </c>
      <c r="F15" s="44">
        <v>283.5</v>
      </c>
      <c r="G15" s="5">
        <v>1034</v>
      </c>
      <c r="H15" s="44">
        <v>2818.2</v>
      </c>
      <c r="I15" s="5">
        <v>2144</v>
      </c>
      <c r="J15" s="44">
        <v>5686.9</v>
      </c>
    </row>
    <row r="16" spans="1:10" x14ac:dyDescent="0.3">
      <c r="A16" s="5">
        <v>14</v>
      </c>
      <c r="B16" s="5" t="s">
        <v>107</v>
      </c>
      <c r="C16" s="5">
        <v>35</v>
      </c>
      <c r="D16" s="44">
        <v>91.55</v>
      </c>
      <c r="E16" s="5">
        <v>96</v>
      </c>
      <c r="F16" s="44">
        <v>359.46</v>
      </c>
      <c r="G16" s="5">
        <v>1389.12</v>
      </c>
      <c r="H16" s="44">
        <v>5685.2160000000003</v>
      </c>
      <c r="I16" s="5">
        <v>5981.76</v>
      </c>
      <c r="J16" s="44">
        <v>16835.4624</v>
      </c>
    </row>
    <row r="17" spans="1:10" x14ac:dyDescent="0.3">
      <c r="A17" s="5">
        <v>15</v>
      </c>
      <c r="B17" s="5" t="s">
        <v>108</v>
      </c>
      <c r="C17" s="5">
        <v>76</v>
      </c>
      <c r="D17" s="44">
        <v>195.08</v>
      </c>
      <c r="E17" s="5">
        <v>122</v>
      </c>
      <c r="F17" s="44">
        <v>316.82</v>
      </c>
      <c r="G17" s="5">
        <v>1428</v>
      </c>
      <c r="H17" s="44">
        <v>4943.03</v>
      </c>
      <c r="I17" s="5">
        <v>2775</v>
      </c>
      <c r="J17" s="44">
        <v>9886.52</v>
      </c>
    </row>
    <row r="18" spans="1:10" x14ac:dyDescent="0.3">
      <c r="A18" s="5">
        <v>16</v>
      </c>
      <c r="B18" s="5" t="s">
        <v>109</v>
      </c>
      <c r="C18" s="5">
        <v>5</v>
      </c>
      <c r="D18" s="44">
        <v>2.96</v>
      </c>
      <c r="E18" s="5">
        <v>12</v>
      </c>
      <c r="F18" s="44">
        <v>56.29</v>
      </c>
      <c r="G18" s="5">
        <v>135</v>
      </c>
      <c r="H18" s="44">
        <v>292.75</v>
      </c>
      <c r="I18" s="5">
        <v>316</v>
      </c>
      <c r="J18" s="44">
        <v>816.38</v>
      </c>
    </row>
    <row r="19" spans="1:10" x14ac:dyDescent="0.3">
      <c r="A19" s="5">
        <v>17</v>
      </c>
      <c r="B19" s="5" t="s">
        <v>110</v>
      </c>
      <c r="C19" s="5">
        <v>208</v>
      </c>
      <c r="D19" s="44">
        <v>919.93</v>
      </c>
      <c r="E19" s="5">
        <v>1175</v>
      </c>
      <c r="F19" s="44">
        <v>2563.7800000000002</v>
      </c>
      <c r="G19" s="5">
        <v>7804</v>
      </c>
      <c r="H19" s="44">
        <v>44993.85</v>
      </c>
      <c r="I19" s="5">
        <v>24695</v>
      </c>
      <c r="J19" s="44">
        <v>137705.76</v>
      </c>
    </row>
    <row r="20" spans="1:10" x14ac:dyDescent="0.3">
      <c r="A20" s="5">
        <v>18</v>
      </c>
      <c r="B20" s="5" t="s">
        <v>111</v>
      </c>
      <c r="C20" s="5">
        <v>0</v>
      </c>
      <c r="D20" s="44">
        <v>0</v>
      </c>
      <c r="E20" s="5">
        <v>0</v>
      </c>
      <c r="F20" s="44">
        <v>0</v>
      </c>
      <c r="G20" s="5">
        <v>12</v>
      </c>
      <c r="H20" s="44">
        <v>18.559999999999999</v>
      </c>
      <c r="I20" s="5">
        <v>163</v>
      </c>
      <c r="J20" s="44">
        <v>288.38</v>
      </c>
    </row>
    <row r="21" spans="1:10" x14ac:dyDescent="0.3">
      <c r="A21" s="5">
        <v>19</v>
      </c>
      <c r="B21" s="5" t="s">
        <v>112</v>
      </c>
      <c r="C21" s="5">
        <v>8</v>
      </c>
      <c r="D21" s="44">
        <v>17</v>
      </c>
      <c r="E21" s="5">
        <v>8</v>
      </c>
      <c r="F21" s="44">
        <v>37.22</v>
      </c>
      <c r="G21" s="5">
        <v>272</v>
      </c>
      <c r="H21" s="44">
        <v>966.35</v>
      </c>
      <c r="I21" s="5">
        <v>406</v>
      </c>
      <c r="J21" s="44">
        <v>1678.73</v>
      </c>
    </row>
    <row r="22" spans="1:10" x14ac:dyDescent="0.3">
      <c r="A22" s="5">
        <v>20</v>
      </c>
      <c r="B22" s="5" t="s">
        <v>113</v>
      </c>
      <c r="C22" s="5">
        <v>17</v>
      </c>
      <c r="D22" s="44">
        <v>59.9</v>
      </c>
      <c r="E22" s="5">
        <v>53</v>
      </c>
      <c r="F22" s="44">
        <v>128</v>
      </c>
      <c r="G22" s="5">
        <v>624</v>
      </c>
      <c r="H22" s="44">
        <v>2530.1799999999998</v>
      </c>
      <c r="I22" s="5">
        <v>1848</v>
      </c>
      <c r="J22" s="44">
        <v>7451.61</v>
      </c>
    </row>
    <row r="23" spans="1:10" x14ac:dyDescent="0.3">
      <c r="A23" s="5">
        <v>21</v>
      </c>
      <c r="B23" s="5" t="s">
        <v>114</v>
      </c>
      <c r="C23" s="5">
        <v>16</v>
      </c>
      <c r="D23" s="44">
        <v>53.41</v>
      </c>
      <c r="E23" s="5">
        <v>31</v>
      </c>
      <c r="F23" s="44">
        <v>149.55000000000001</v>
      </c>
      <c r="G23" s="5">
        <v>832</v>
      </c>
      <c r="H23" s="44">
        <v>2215.81</v>
      </c>
      <c r="I23" s="5">
        <v>2846</v>
      </c>
      <c r="J23" s="44">
        <v>6308.24</v>
      </c>
    </row>
    <row r="24" spans="1:10" x14ac:dyDescent="0.3">
      <c r="A24" s="5">
        <v>22</v>
      </c>
      <c r="B24" s="5" t="s">
        <v>115</v>
      </c>
      <c r="C24" s="5">
        <v>9</v>
      </c>
      <c r="D24" s="44">
        <v>48.15</v>
      </c>
      <c r="E24" s="5">
        <v>24</v>
      </c>
      <c r="F24" s="44">
        <v>107.08</v>
      </c>
      <c r="G24" s="5">
        <v>350</v>
      </c>
      <c r="H24" s="44">
        <v>1600.36</v>
      </c>
      <c r="I24" s="5">
        <v>1229</v>
      </c>
      <c r="J24" s="44">
        <v>3642.49</v>
      </c>
    </row>
    <row r="25" spans="1:10" x14ac:dyDescent="0.3">
      <c r="A25" s="5">
        <v>23</v>
      </c>
      <c r="B25" s="5" t="s">
        <v>116</v>
      </c>
      <c r="C25" s="5">
        <v>21</v>
      </c>
      <c r="D25" s="44">
        <v>69.12</v>
      </c>
      <c r="E25" s="5">
        <v>43</v>
      </c>
      <c r="F25" s="44">
        <v>153.94</v>
      </c>
      <c r="G25" s="5">
        <v>1171</v>
      </c>
      <c r="H25" s="44">
        <v>4521.5600000000004</v>
      </c>
      <c r="I25" s="5">
        <v>3951</v>
      </c>
      <c r="J25" s="44">
        <v>14362.27</v>
      </c>
    </row>
    <row r="26" spans="1:10" x14ac:dyDescent="0.3">
      <c r="A26" s="5">
        <v>24</v>
      </c>
      <c r="B26" s="5" t="s">
        <v>117</v>
      </c>
      <c r="C26" s="5">
        <v>48</v>
      </c>
      <c r="D26" s="44">
        <v>164.22</v>
      </c>
      <c r="E26" s="5">
        <v>102</v>
      </c>
      <c r="F26" s="44">
        <v>337.7</v>
      </c>
      <c r="G26" s="5">
        <v>1384</v>
      </c>
      <c r="H26" s="44">
        <v>4680.63</v>
      </c>
      <c r="I26" s="5">
        <v>4231</v>
      </c>
      <c r="J26" s="44">
        <v>12358.19</v>
      </c>
    </row>
    <row r="27" spans="1:10" x14ac:dyDescent="0.3">
      <c r="A27" s="5">
        <v>25</v>
      </c>
      <c r="B27" s="5" t="s">
        <v>118</v>
      </c>
      <c r="C27" s="5">
        <v>74</v>
      </c>
      <c r="D27" s="44">
        <v>173.57</v>
      </c>
      <c r="E27" s="5">
        <v>111</v>
      </c>
      <c r="F27" s="44">
        <v>437.84999999999997</v>
      </c>
      <c r="G27" s="5">
        <v>3776</v>
      </c>
      <c r="H27" s="44">
        <v>11766.66</v>
      </c>
      <c r="I27" s="5">
        <v>8361</v>
      </c>
      <c r="J27" s="44">
        <v>29635.81</v>
      </c>
    </row>
    <row r="28" spans="1:10" ht="14.25" customHeight="1" x14ac:dyDescent="0.3">
      <c r="A28" s="6" t="s">
        <v>28</v>
      </c>
      <c r="B28" s="6" t="s">
        <v>16</v>
      </c>
      <c r="C28" s="6">
        <f>SUM(C5:C27)</f>
        <v>816</v>
      </c>
      <c r="D28" s="45">
        <f t="shared" ref="D28:J28" si="0">SUM(D5:D27)</f>
        <v>2656.85</v>
      </c>
      <c r="E28" s="6">
        <f t="shared" si="0"/>
        <v>2535</v>
      </c>
      <c r="F28" s="45">
        <f t="shared" si="0"/>
        <v>6431.4</v>
      </c>
      <c r="G28" s="6">
        <f t="shared" si="0"/>
        <v>28242</v>
      </c>
      <c r="H28" s="45">
        <f t="shared" si="0"/>
        <v>112362.73</v>
      </c>
      <c r="I28" s="6">
        <f t="shared" si="0"/>
        <v>78177</v>
      </c>
      <c r="J28" s="45">
        <f t="shared" si="0"/>
        <v>303499.59999999998</v>
      </c>
    </row>
  </sheetData>
  <mergeCells count="3">
    <mergeCell ref="A2:J2"/>
    <mergeCell ref="A3:J3"/>
    <mergeCell ref="A1:J1"/>
  </mergeCells>
  <printOptions gridLines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33"/>
  <sheetViews>
    <sheetView workbookViewId="0">
      <selection sqref="A1:K1"/>
    </sheetView>
  </sheetViews>
  <sheetFormatPr defaultRowHeight="14.4" x14ac:dyDescent="0.3"/>
  <cols>
    <col min="1" max="1" width="8.88671875" customWidth="1"/>
    <col min="2" max="2" width="7.5546875" style="40" customWidth="1"/>
    <col min="3" max="3" width="12.44140625" style="46" customWidth="1"/>
    <col min="4" max="4" width="11.5546875" style="46" customWidth="1"/>
    <col min="5" max="5" width="9.33203125" style="46" bestFit="1" customWidth="1"/>
    <col min="6" max="6" width="9.5546875" style="46" bestFit="1" customWidth="1"/>
    <col min="7" max="8" width="8.33203125" style="46" customWidth="1"/>
    <col min="9" max="9" width="11" style="46" customWidth="1"/>
    <col min="10" max="10" width="9.5546875" style="46" bestFit="1" customWidth="1"/>
    <col min="11" max="11" width="7.5546875" style="46" customWidth="1"/>
  </cols>
  <sheetData>
    <row r="1" spans="1:11" ht="19.5" customHeight="1" x14ac:dyDescent="0.35">
      <c r="A1" s="574">
        <v>7</v>
      </c>
      <c r="B1" s="575"/>
      <c r="C1" s="575"/>
      <c r="D1" s="575"/>
      <c r="E1" s="575"/>
      <c r="F1" s="575"/>
      <c r="G1" s="575"/>
      <c r="H1" s="575"/>
      <c r="I1" s="575"/>
      <c r="J1" s="575"/>
      <c r="K1" s="576"/>
    </row>
    <row r="2" spans="1:11" ht="39" customHeight="1" x14ac:dyDescent="0.35">
      <c r="A2" s="568" t="s">
        <v>727</v>
      </c>
      <c r="B2" s="569"/>
      <c r="C2" s="569"/>
      <c r="D2" s="569"/>
      <c r="E2" s="569"/>
      <c r="F2" s="569"/>
      <c r="G2" s="569"/>
      <c r="H2" s="569"/>
      <c r="I2" s="569"/>
      <c r="J2" s="569"/>
      <c r="K2" s="570"/>
    </row>
    <row r="3" spans="1:11" ht="20.25" customHeight="1" x14ac:dyDescent="0.35">
      <c r="A3" s="571" t="s">
        <v>72</v>
      </c>
      <c r="B3" s="572"/>
      <c r="C3" s="572"/>
      <c r="D3" s="572"/>
      <c r="E3" s="572"/>
      <c r="F3" s="572"/>
      <c r="G3" s="572"/>
      <c r="H3" s="572"/>
      <c r="I3" s="572"/>
      <c r="J3" s="572"/>
      <c r="K3" s="573"/>
    </row>
    <row r="4" spans="1:11" ht="43.2" x14ac:dyDescent="0.3">
      <c r="A4" s="261" t="s">
        <v>0</v>
      </c>
      <c r="B4" s="261" t="s">
        <v>1</v>
      </c>
      <c r="C4" s="72" t="s">
        <v>73</v>
      </c>
      <c r="D4" s="72" t="s">
        <v>74</v>
      </c>
      <c r="E4" s="72" t="s">
        <v>75</v>
      </c>
      <c r="F4" s="72" t="s">
        <v>76</v>
      </c>
      <c r="G4" s="72" t="s">
        <v>77</v>
      </c>
      <c r="H4" s="72" t="s">
        <v>78</v>
      </c>
      <c r="I4" s="72" t="s">
        <v>79</v>
      </c>
      <c r="J4" s="72" t="s">
        <v>80</v>
      </c>
      <c r="K4" s="72" t="s">
        <v>81</v>
      </c>
    </row>
    <row r="5" spans="1:11" x14ac:dyDescent="0.3">
      <c r="A5" s="146">
        <v>1</v>
      </c>
      <c r="B5" s="147" t="s">
        <v>3</v>
      </c>
      <c r="C5" s="44">
        <v>147498.04999999999</v>
      </c>
      <c r="D5" s="148">
        <v>30500.05</v>
      </c>
      <c r="E5" s="148">
        <v>0</v>
      </c>
      <c r="F5" s="148">
        <f>D5+E5</f>
        <v>30500.05</v>
      </c>
      <c r="G5" s="148">
        <f>D5/C5*100</f>
        <v>20.678273373783586</v>
      </c>
      <c r="H5" s="148">
        <f>F5/C5*100</f>
        <v>20.678273373783586</v>
      </c>
      <c r="I5" s="148">
        <v>0</v>
      </c>
      <c r="J5" s="148">
        <f>F5+I5</f>
        <v>30500.05</v>
      </c>
      <c r="K5" s="148">
        <f>J5/C5*100</f>
        <v>20.678273373783586</v>
      </c>
    </row>
    <row r="6" spans="1:11" x14ac:dyDescent="0.3">
      <c r="A6" s="146">
        <v>2</v>
      </c>
      <c r="B6" s="147" t="s">
        <v>4</v>
      </c>
      <c r="C6" s="44">
        <v>22953</v>
      </c>
      <c r="D6" s="148">
        <v>6924</v>
      </c>
      <c r="E6" s="148">
        <v>0</v>
      </c>
      <c r="F6" s="148">
        <f t="shared" ref="F6:F33" si="0">D6+E6</f>
        <v>6924</v>
      </c>
      <c r="G6" s="148">
        <f t="shared" ref="G6:G33" si="1">D6/C6*100</f>
        <v>30.165991373676643</v>
      </c>
      <c r="H6" s="148">
        <f t="shared" ref="H6:H33" si="2">F6/C6*100</f>
        <v>30.165991373676643</v>
      </c>
      <c r="I6" s="148">
        <v>0</v>
      </c>
      <c r="J6" s="148">
        <f t="shared" ref="J6:J33" si="3">F6+I6</f>
        <v>6924</v>
      </c>
      <c r="K6" s="148">
        <f t="shared" ref="K6:K33" si="4">J6/C6*100</f>
        <v>30.165991373676643</v>
      </c>
    </row>
    <row r="7" spans="1:11" x14ac:dyDescent="0.3">
      <c r="A7" s="146">
        <v>3</v>
      </c>
      <c r="B7" s="147" t="s">
        <v>5</v>
      </c>
      <c r="C7" s="44">
        <v>14903.36</v>
      </c>
      <c r="D7" s="148">
        <v>3717.14</v>
      </c>
      <c r="E7" s="148">
        <v>0</v>
      </c>
      <c r="F7" s="148">
        <f t="shared" si="0"/>
        <v>3717.14</v>
      </c>
      <c r="G7" s="148">
        <f t="shared" si="1"/>
        <v>24.941623902260964</v>
      </c>
      <c r="H7" s="148">
        <f t="shared" si="2"/>
        <v>24.941623902260964</v>
      </c>
      <c r="I7" s="148">
        <v>0</v>
      </c>
      <c r="J7" s="148">
        <f t="shared" si="3"/>
        <v>3717.14</v>
      </c>
      <c r="K7" s="148">
        <f t="shared" si="4"/>
        <v>24.941623902260964</v>
      </c>
    </row>
    <row r="8" spans="1:11" x14ac:dyDescent="0.3">
      <c r="A8" s="146">
        <v>4</v>
      </c>
      <c r="B8" s="147" t="s">
        <v>6</v>
      </c>
      <c r="C8" s="44">
        <v>48516.639999999999</v>
      </c>
      <c r="D8" s="148">
        <v>19182.29</v>
      </c>
      <c r="E8" s="148">
        <v>0</v>
      </c>
      <c r="F8" s="148">
        <f t="shared" si="0"/>
        <v>19182.29</v>
      </c>
      <c r="G8" s="148">
        <f t="shared" si="1"/>
        <v>39.537548354543929</v>
      </c>
      <c r="H8" s="148">
        <f t="shared" si="2"/>
        <v>39.537548354543929</v>
      </c>
      <c r="I8" s="148">
        <v>0</v>
      </c>
      <c r="J8" s="148">
        <f t="shared" si="3"/>
        <v>19182.29</v>
      </c>
      <c r="K8" s="148">
        <f t="shared" si="4"/>
        <v>39.537548354543929</v>
      </c>
    </row>
    <row r="9" spans="1:11" x14ac:dyDescent="0.3">
      <c r="A9" s="146">
        <v>5</v>
      </c>
      <c r="B9" s="147" t="s">
        <v>7</v>
      </c>
      <c r="C9" s="44">
        <v>28456.720000000001</v>
      </c>
      <c r="D9" s="148">
        <v>6099.75</v>
      </c>
      <c r="E9" s="148">
        <v>0</v>
      </c>
      <c r="F9" s="148">
        <f t="shared" si="0"/>
        <v>6099.75</v>
      </c>
      <c r="G9" s="148">
        <f t="shared" si="1"/>
        <v>21.435182972598387</v>
      </c>
      <c r="H9" s="148">
        <f t="shared" si="2"/>
        <v>21.435182972598387</v>
      </c>
      <c r="I9" s="148">
        <v>0</v>
      </c>
      <c r="J9" s="148">
        <f t="shared" si="3"/>
        <v>6099.75</v>
      </c>
      <c r="K9" s="148">
        <f t="shared" si="4"/>
        <v>21.435182972598387</v>
      </c>
    </row>
    <row r="10" spans="1:11" x14ac:dyDescent="0.3">
      <c r="A10" s="146">
        <v>6</v>
      </c>
      <c r="B10" s="147" t="s">
        <v>8</v>
      </c>
      <c r="C10" s="44">
        <v>30149</v>
      </c>
      <c r="D10" s="148">
        <v>13490</v>
      </c>
      <c r="E10" s="148">
        <v>0</v>
      </c>
      <c r="F10" s="148">
        <f t="shared" si="0"/>
        <v>13490</v>
      </c>
      <c r="G10" s="148">
        <f t="shared" si="1"/>
        <v>44.744435968025478</v>
      </c>
      <c r="H10" s="148">
        <f t="shared" si="2"/>
        <v>44.744435968025478</v>
      </c>
      <c r="I10" s="148">
        <v>0</v>
      </c>
      <c r="J10" s="148">
        <f t="shared" si="3"/>
        <v>13490</v>
      </c>
      <c r="K10" s="148">
        <f t="shared" si="4"/>
        <v>44.744435968025478</v>
      </c>
    </row>
    <row r="11" spans="1:11" x14ac:dyDescent="0.3">
      <c r="A11" s="146">
        <v>7</v>
      </c>
      <c r="B11" s="147" t="s">
        <v>9</v>
      </c>
      <c r="C11" s="44">
        <v>788.3</v>
      </c>
      <c r="D11" s="148">
        <v>938.39</v>
      </c>
      <c r="E11" s="148">
        <v>0</v>
      </c>
      <c r="F11" s="148">
        <f t="shared" si="0"/>
        <v>938.39</v>
      </c>
      <c r="G11" s="148">
        <f t="shared" si="1"/>
        <v>119.03970569580109</v>
      </c>
      <c r="H11" s="148">
        <f t="shared" si="2"/>
        <v>119.03970569580109</v>
      </c>
      <c r="I11" s="148">
        <v>0</v>
      </c>
      <c r="J11" s="148">
        <f t="shared" si="3"/>
        <v>938.39</v>
      </c>
      <c r="K11" s="148">
        <f t="shared" si="4"/>
        <v>119.03970569580109</v>
      </c>
    </row>
    <row r="12" spans="1:11" x14ac:dyDescent="0.3">
      <c r="A12" s="146">
        <v>8</v>
      </c>
      <c r="B12" s="147" t="s">
        <v>10</v>
      </c>
      <c r="C12" s="44">
        <v>43880</v>
      </c>
      <c r="D12" s="148">
        <v>19590</v>
      </c>
      <c r="E12" s="374">
        <v>0</v>
      </c>
      <c r="F12" s="148">
        <f t="shared" si="0"/>
        <v>19590</v>
      </c>
      <c r="G12" s="148">
        <f t="shared" si="1"/>
        <v>44.644484958979035</v>
      </c>
      <c r="H12" s="148">
        <f t="shared" si="2"/>
        <v>44.644484958979035</v>
      </c>
      <c r="I12" s="148">
        <v>0</v>
      </c>
      <c r="J12" s="148">
        <f t="shared" si="3"/>
        <v>19590</v>
      </c>
      <c r="K12" s="148">
        <f t="shared" si="4"/>
        <v>44.644484958979035</v>
      </c>
    </row>
    <row r="13" spans="1:11" x14ac:dyDescent="0.3">
      <c r="A13" s="146">
        <v>9</v>
      </c>
      <c r="B13" s="147" t="s">
        <v>11</v>
      </c>
      <c r="C13" s="44">
        <v>16817.830000000002</v>
      </c>
      <c r="D13" s="148">
        <v>992.19</v>
      </c>
      <c r="E13" s="374">
        <v>0</v>
      </c>
      <c r="F13" s="148">
        <f t="shared" si="0"/>
        <v>992.19</v>
      </c>
      <c r="G13" s="148">
        <f t="shared" si="1"/>
        <v>5.8996315220215685</v>
      </c>
      <c r="H13" s="148">
        <f t="shared" si="2"/>
        <v>5.8996315220215685</v>
      </c>
      <c r="I13" s="148">
        <v>0</v>
      </c>
      <c r="J13" s="148">
        <f t="shared" si="3"/>
        <v>992.19</v>
      </c>
      <c r="K13" s="148">
        <f t="shared" si="4"/>
        <v>5.8996315220215685</v>
      </c>
    </row>
    <row r="14" spans="1:11" x14ac:dyDescent="0.3">
      <c r="A14" s="146">
        <v>10</v>
      </c>
      <c r="B14" s="147" t="s">
        <v>12</v>
      </c>
      <c r="C14" s="44">
        <v>1281907.8700000001</v>
      </c>
      <c r="D14" s="148">
        <v>332448.95</v>
      </c>
      <c r="E14" s="374">
        <v>7663</v>
      </c>
      <c r="F14" s="148">
        <f t="shared" si="0"/>
        <v>340111.95</v>
      </c>
      <c r="G14" s="148">
        <f t="shared" si="1"/>
        <v>25.933919104498514</v>
      </c>
      <c r="H14" s="148">
        <f t="shared" si="2"/>
        <v>26.531699973103368</v>
      </c>
      <c r="I14" s="148">
        <v>50133</v>
      </c>
      <c r="J14" s="148">
        <f t="shared" si="3"/>
        <v>390244.95</v>
      </c>
      <c r="K14" s="148">
        <f t="shared" si="4"/>
        <v>30.44251144194941</v>
      </c>
    </row>
    <row r="15" spans="1:11" x14ac:dyDescent="0.3">
      <c r="A15" s="146">
        <v>11</v>
      </c>
      <c r="B15" s="147" t="s">
        <v>13</v>
      </c>
      <c r="C15" s="44">
        <v>15028.23</v>
      </c>
      <c r="D15" s="148">
        <v>7615.07</v>
      </c>
      <c r="E15" s="374">
        <v>0</v>
      </c>
      <c r="F15" s="148">
        <f t="shared" si="0"/>
        <v>7615.07</v>
      </c>
      <c r="G15" s="148">
        <f t="shared" si="1"/>
        <v>50.671769063954976</v>
      </c>
      <c r="H15" s="148">
        <f t="shared" si="2"/>
        <v>50.671769063954976</v>
      </c>
      <c r="I15" s="148">
        <v>0</v>
      </c>
      <c r="J15" s="148">
        <f t="shared" si="3"/>
        <v>7615.07</v>
      </c>
      <c r="K15" s="148">
        <f t="shared" si="4"/>
        <v>50.671769063954976</v>
      </c>
    </row>
    <row r="16" spans="1:11" x14ac:dyDescent="0.3">
      <c r="A16" s="146">
        <v>12</v>
      </c>
      <c r="B16" s="147" t="s">
        <v>14</v>
      </c>
      <c r="C16" s="44">
        <v>7161.28</v>
      </c>
      <c r="D16" s="148">
        <v>966.06</v>
      </c>
      <c r="E16" s="148">
        <v>0</v>
      </c>
      <c r="F16" s="148">
        <f t="shared" si="0"/>
        <v>966.06</v>
      </c>
      <c r="G16" s="148">
        <f t="shared" si="1"/>
        <v>13.490046472139058</v>
      </c>
      <c r="H16" s="148">
        <f t="shared" si="2"/>
        <v>13.490046472139058</v>
      </c>
      <c r="I16" s="148">
        <v>0</v>
      </c>
      <c r="J16" s="148">
        <f t="shared" si="3"/>
        <v>966.06</v>
      </c>
      <c r="K16" s="148">
        <f t="shared" si="4"/>
        <v>13.490046472139058</v>
      </c>
    </row>
    <row r="17" spans="1:15" x14ac:dyDescent="0.3">
      <c r="A17" s="6" t="s">
        <v>15</v>
      </c>
      <c r="B17" s="39" t="s">
        <v>16</v>
      </c>
      <c r="C17" s="45">
        <f>SUM(C5:C16)</f>
        <v>1658060.28</v>
      </c>
      <c r="D17" s="45">
        <f>SUM(D5:D16)</f>
        <v>442463.89</v>
      </c>
      <c r="E17" s="45">
        <f>SUM(E5:E16)</f>
        <v>7663</v>
      </c>
      <c r="F17" s="45">
        <f t="shared" si="0"/>
        <v>450126.89</v>
      </c>
      <c r="G17" s="45">
        <f t="shared" si="1"/>
        <v>26.685633528353986</v>
      </c>
      <c r="H17" s="45">
        <f t="shared" si="2"/>
        <v>27.147800078776392</v>
      </c>
      <c r="I17" s="45">
        <f>SUM(I5:I16)</f>
        <v>50133</v>
      </c>
      <c r="J17" s="45">
        <f t="shared" si="3"/>
        <v>500259.89</v>
      </c>
      <c r="K17" s="45">
        <f t="shared" si="4"/>
        <v>30.171393406758405</v>
      </c>
      <c r="O17" s="133"/>
    </row>
    <row r="18" spans="1:15" x14ac:dyDescent="0.3">
      <c r="A18" s="146">
        <v>1</v>
      </c>
      <c r="B18" s="147" t="s">
        <v>17</v>
      </c>
      <c r="C18" s="305">
        <v>37917.230000000003</v>
      </c>
      <c r="D18" s="305">
        <v>7821.3</v>
      </c>
      <c r="E18" s="305">
        <v>0</v>
      </c>
      <c r="F18" s="148">
        <f t="shared" si="0"/>
        <v>7821.3</v>
      </c>
      <c r="G18" s="148">
        <f t="shared" si="1"/>
        <v>20.627297932892251</v>
      </c>
      <c r="H18" s="148">
        <f t="shared" si="2"/>
        <v>20.627297932892251</v>
      </c>
      <c r="I18" s="148">
        <v>0</v>
      </c>
      <c r="J18" s="148">
        <f t="shared" si="3"/>
        <v>7821.3</v>
      </c>
      <c r="K18" s="148">
        <f t="shared" si="4"/>
        <v>20.627297932892251</v>
      </c>
    </row>
    <row r="19" spans="1:15" x14ac:dyDescent="0.3">
      <c r="A19" s="146">
        <v>2</v>
      </c>
      <c r="B19" s="147" t="s">
        <v>36</v>
      </c>
      <c r="C19" s="305">
        <v>2843</v>
      </c>
      <c r="D19" s="305">
        <v>197</v>
      </c>
      <c r="E19" s="305">
        <v>0</v>
      </c>
      <c r="F19" s="148">
        <f t="shared" si="0"/>
        <v>197</v>
      </c>
      <c r="G19" s="148">
        <f t="shared" si="1"/>
        <v>6.9293000351741112</v>
      </c>
      <c r="H19" s="148">
        <f t="shared" si="2"/>
        <v>6.9293000351741112</v>
      </c>
      <c r="I19" s="148">
        <v>0</v>
      </c>
      <c r="J19" s="148">
        <f t="shared" si="3"/>
        <v>197</v>
      </c>
      <c r="K19" s="148">
        <f t="shared" si="4"/>
        <v>6.9293000351741112</v>
      </c>
    </row>
    <row r="20" spans="1:15" x14ac:dyDescent="0.3">
      <c r="A20" s="146">
        <v>3</v>
      </c>
      <c r="B20" s="147" t="s">
        <v>18</v>
      </c>
      <c r="C20" s="305">
        <v>86278.26</v>
      </c>
      <c r="D20" s="305">
        <v>15498.66</v>
      </c>
      <c r="E20" s="305">
        <v>0</v>
      </c>
      <c r="F20" s="148">
        <f t="shared" si="0"/>
        <v>15498.66</v>
      </c>
      <c r="G20" s="148">
        <f t="shared" si="1"/>
        <v>17.963575065143875</v>
      </c>
      <c r="H20" s="148">
        <f t="shared" si="2"/>
        <v>17.963575065143875</v>
      </c>
      <c r="I20" s="148">
        <v>0</v>
      </c>
      <c r="J20" s="148">
        <f t="shared" si="3"/>
        <v>15498.66</v>
      </c>
      <c r="K20" s="148">
        <f t="shared" si="4"/>
        <v>17.963575065143875</v>
      </c>
    </row>
    <row r="21" spans="1:15" x14ac:dyDescent="0.3">
      <c r="A21" s="146">
        <v>4</v>
      </c>
      <c r="B21" s="147" t="s">
        <v>19</v>
      </c>
      <c r="C21" s="305">
        <v>48841.1</v>
      </c>
      <c r="D21" s="305">
        <v>9018.51</v>
      </c>
      <c r="E21" s="305">
        <v>0</v>
      </c>
      <c r="F21" s="148">
        <f t="shared" si="0"/>
        <v>9018.51</v>
      </c>
      <c r="G21" s="148">
        <f t="shared" si="1"/>
        <v>18.465001811998501</v>
      </c>
      <c r="H21" s="148">
        <f t="shared" si="2"/>
        <v>18.465001811998501</v>
      </c>
      <c r="I21" s="148">
        <v>0</v>
      </c>
      <c r="J21" s="148">
        <f t="shared" si="3"/>
        <v>9018.51</v>
      </c>
      <c r="K21" s="148">
        <f t="shared" si="4"/>
        <v>18.465001811998501</v>
      </c>
    </row>
    <row r="22" spans="1:15" x14ac:dyDescent="0.3">
      <c r="A22" s="146">
        <v>5</v>
      </c>
      <c r="B22" s="147" t="s">
        <v>20</v>
      </c>
      <c r="C22" s="305">
        <v>10856.3</v>
      </c>
      <c r="D22" s="305">
        <v>3307.02</v>
      </c>
      <c r="E22" s="305">
        <v>0</v>
      </c>
      <c r="F22" s="148">
        <f t="shared" si="0"/>
        <v>3307.02</v>
      </c>
      <c r="G22" s="148">
        <f t="shared" si="1"/>
        <v>30.461759531332039</v>
      </c>
      <c r="H22" s="148">
        <f t="shared" si="2"/>
        <v>30.461759531332039</v>
      </c>
      <c r="I22" s="148">
        <v>0</v>
      </c>
      <c r="J22" s="148">
        <f t="shared" si="3"/>
        <v>3307.02</v>
      </c>
      <c r="K22" s="148">
        <f t="shared" si="4"/>
        <v>30.461759531332039</v>
      </c>
    </row>
    <row r="23" spans="1:15" x14ac:dyDescent="0.3">
      <c r="A23" s="146">
        <v>6</v>
      </c>
      <c r="B23" s="147" t="s">
        <v>21</v>
      </c>
      <c r="C23" s="305">
        <v>20217.55</v>
      </c>
      <c r="D23" s="305">
        <v>10280.83</v>
      </c>
      <c r="E23" s="305">
        <v>0</v>
      </c>
      <c r="F23" s="148">
        <f t="shared" si="0"/>
        <v>10280.83</v>
      </c>
      <c r="G23" s="148">
        <f t="shared" si="1"/>
        <v>50.851018051148635</v>
      </c>
      <c r="H23" s="148">
        <f t="shared" si="2"/>
        <v>50.851018051148635</v>
      </c>
      <c r="I23" s="148">
        <v>0</v>
      </c>
      <c r="J23" s="148">
        <f t="shared" si="3"/>
        <v>10280.83</v>
      </c>
      <c r="K23" s="148">
        <f t="shared" si="4"/>
        <v>50.851018051148635</v>
      </c>
    </row>
    <row r="24" spans="1:15" x14ac:dyDescent="0.3">
      <c r="A24" s="146">
        <v>7</v>
      </c>
      <c r="B24" s="147" t="s">
        <v>22</v>
      </c>
      <c r="C24" s="305">
        <v>1072.74</v>
      </c>
      <c r="D24" s="305">
        <v>2614.59</v>
      </c>
      <c r="E24" s="305">
        <v>0</v>
      </c>
      <c r="F24" s="148">
        <f t="shared" si="0"/>
        <v>2614.59</v>
      </c>
      <c r="G24" s="148">
        <f t="shared" si="1"/>
        <v>243.73007438894794</v>
      </c>
      <c r="H24" s="148">
        <f t="shared" si="2"/>
        <v>243.73007438894794</v>
      </c>
      <c r="I24" s="148">
        <v>0</v>
      </c>
      <c r="J24" s="148">
        <f t="shared" si="3"/>
        <v>2614.59</v>
      </c>
      <c r="K24" s="148">
        <f t="shared" si="4"/>
        <v>243.73007438894794</v>
      </c>
    </row>
    <row r="25" spans="1:15" x14ac:dyDescent="0.3">
      <c r="A25" s="146">
        <v>8</v>
      </c>
      <c r="B25" s="147" t="s">
        <v>23</v>
      </c>
      <c r="C25" s="305">
        <v>7822</v>
      </c>
      <c r="D25" s="305">
        <v>2126</v>
      </c>
      <c r="E25" s="305">
        <v>0</v>
      </c>
      <c r="F25" s="148">
        <f t="shared" si="0"/>
        <v>2126</v>
      </c>
      <c r="G25" s="148">
        <f t="shared" si="1"/>
        <v>27.179749424699569</v>
      </c>
      <c r="H25" s="148">
        <f t="shared" si="2"/>
        <v>27.179749424699569</v>
      </c>
      <c r="I25" s="148">
        <v>0</v>
      </c>
      <c r="J25" s="148">
        <f t="shared" si="3"/>
        <v>2126</v>
      </c>
      <c r="K25" s="148">
        <f t="shared" si="4"/>
        <v>27.179749424699569</v>
      </c>
    </row>
    <row r="26" spans="1:15" ht="15.75" customHeight="1" x14ac:dyDescent="0.3">
      <c r="A26" s="6" t="s">
        <v>24</v>
      </c>
      <c r="B26" s="39" t="s">
        <v>16</v>
      </c>
      <c r="C26" s="45">
        <f>SUM(C18:C25)</f>
        <v>215848.17999999996</v>
      </c>
      <c r="D26" s="45">
        <f>SUM(D18:D25)</f>
        <v>50863.91</v>
      </c>
      <c r="E26" s="45">
        <f>SUM(E18:E25)</f>
        <v>0</v>
      </c>
      <c r="F26" s="45">
        <f t="shared" si="0"/>
        <v>50863.91</v>
      </c>
      <c r="G26" s="45">
        <f t="shared" si="1"/>
        <v>23.564669389382857</v>
      </c>
      <c r="H26" s="45">
        <f t="shared" si="2"/>
        <v>23.564669389382857</v>
      </c>
      <c r="I26" s="45">
        <v>0</v>
      </c>
      <c r="J26" s="45">
        <f t="shared" si="3"/>
        <v>50863.91</v>
      </c>
      <c r="K26" s="45">
        <f t="shared" si="4"/>
        <v>23.564669389382857</v>
      </c>
    </row>
    <row r="27" spans="1:15" x14ac:dyDescent="0.3">
      <c r="A27" s="146">
        <v>1</v>
      </c>
      <c r="B27" s="147" t="s">
        <v>25</v>
      </c>
      <c r="C27" s="148">
        <v>89226.48</v>
      </c>
      <c r="D27" s="148">
        <v>19982.04</v>
      </c>
      <c r="E27" s="148">
        <v>0</v>
      </c>
      <c r="F27" s="148">
        <f t="shared" si="0"/>
        <v>19982.04</v>
      </c>
      <c r="G27" s="148">
        <f t="shared" si="1"/>
        <v>22.394742009322798</v>
      </c>
      <c r="H27" s="148">
        <f t="shared" si="2"/>
        <v>22.394742009322798</v>
      </c>
      <c r="I27" s="148">
        <v>70024.87</v>
      </c>
      <c r="J27" s="148">
        <f t="shared" si="3"/>
        <v>90006.91</v>
      </c>
      <c r="K27" s="148">
        <f t="shared" si="4"/>
        <v>100.87466187167757</v>
      </c>
    </row>
    <row r="28" spans="1:15" x14ac:dyDescent="0.3">
      <c r="A28" s="6" t="s">
        <v>26</v>
      </c>
      <c r="B28" s="39" t="s">
        <v>16</v>
      </c>
      <c r="C28" s="45">
        <f>C27</f>
        <v>89226.48</v>
      </c>
      <c r="D28" s="45">
        <f>D27</f>
        <v>19982.04</v>
      </c>
      <c r="E28" s="45">
        <f>E27</f>
        <v>0</v>
      </c>
      <c r="F28" s="45">
        <f t="shared" si="0"/>
        <v>19982.04</v>
      </c>
      <c r="G28" s="45">
        <f t="shared" si="1"/>
        <v>22.394742009322798</v>
      </c>
      <c r="H28" s="45">
        <f t="shared" si="2"/>
        <v>22.394742009322798</v>
      </c>
      <c r="I28" s="45">
        <f>I27</f>
        <v>70024.87</v>
      </c>
      <c r="J28" s="45">
        <f t="shared" si="3"/>
        <v>90006.91</v>
      </c>
      <c r="K28" s="45">
        <f t="shared" si="4"/>
        <v>100.87466187167757</v>
      </c>
    </row>
    <row r="29" spans="1:15" x14ac:dyDescent="0.3">
      <c r="A29" s="146">
        <v>1</v>
      </c>
      <c r="B29" s="147" t="s">
        <v>27</v>
      </c>
      <c r="C29" s="148">
        <v>45509.89</v>
      </c>
      <c r="D29" s="148">
        <v>33281.57</v>
      </c>
      <c r="E29" s="148">
        <v>0</v>
      </c>
      <c r="F29" s="148">
        <f t="shared" si="0"/>
        <v>33281.57</v>
      </c>
      <c r="G29" s="148">
        <f t="shared" si="1"/>
        <v>73.130411873111541</v>
      </c>
      <c r="H29" s="148">
        <f t="shared" si="2"/>
        <v>73.130411873111541</v>
      </c>
      <c r="I29" s="148">
        <v>6821.6</v>
      </c>
      <c r="J29" s="148">
        <f t="shared" si="3"/>
        <v>40103.17</v>
      </c>
      <c r="K29" s="148">
        <f t="shared" si="4"/>
        <v>88.1196812385176</v>
      </c>
    </row>
    <row r="30" spans="1:15" ht="16.5" customHeight="1" x14ac:dyDescent="0.3">
      <c r="A30" s="6" t="s">
        <v>82</v>
      </c>
      <c r="B30" s="39" t="s">
        <v>16</v>
      </c>
      <c r="C30" s="45">
        <f>C17+C26+C28+C29</f>
        <v>2008644.8299999998</v>
      </c>
      <c r="D30" s="45">
        <f>D17+D26+D28+D29</f>
        <v>546591.41</v>
      </c>
      <c r="E30" s="45">
        <f>E17+E26+E28+E29</f>
        <v>7663</v>
      </c>
      <c r="F30" s="45">
        <f t="shared" si="0"/>
        <v>554254.41</v>
      </c>
      <c r="G30" s="45">
        <f t="shared" si="1"/>
        <v>27.211949162759652</v>
      </c>
      <c r="H30" s="45">
        <f t="shared" si="2"/>
        <v>27.593450157139031</v>
      </c>
      <c r="I30" s="45">
        <f>I17+I26+I28+I29</f>
        <v>126979.47</v>
      </c>
      <c r="J30" s="45">
        <f t="shared" si="3"/>
        <v>681233.88</v>
      </c>
      <c r="K30" s="45">
        <f t="shared" si="4"/>
        <v>33.915098867926794</v>
      </c>
    </row>
    <row r="31" spans="1:15" x14ac:dyDescent="0.3">
      <c r="A31" s="6">
        <v>1</v>
      </c>
      <c r="B31" s="39" t="s">
        <v>130</v>
      </c>
      <c r="C31" s="45">
        <v>0</v>
      </c>
      <c r="D31" s="45">
        <v>6844.43</v>
      </c>
      <c r="E31" s="45">
        <v>0</v>
      </c>
      <c r="F31" s="45">
        <f t="shared" si="0"/>
        <v>6844.43</v>
      </c>
      <c r="G31" s="45">
        <v>0</v>
      </c>
      <c r="H31" s="45">
        <v>0</v>
      </c>
      <c r="I31" s="45">
        <v>0</v>
      </c>
      <c r="J31" s="45">
        <f t="shared" si="3"/>
        <v>6844.43</v>
      </c>
      <c r="K31" s="45">
        <v>0</v>
      </c>
    </row>
    <row r="32" spans="1:15" x14ac:dyDescent="0.3">
      <c r="A32" s="6">
        <v>1</v>
      </c>
      <c r="B32" s="39" t="s">
        <v>131</v>
      </c>
      <c r="C32" s="45">
        <v>0</v>
      </c>
      <c r="D32" s="45">
        <v>95899.73</v>
      </c>
      <c r="E32" s="45">
        <v>0</v>
      </c>
      <c r="F32" s="45">
        <f t="shared" si="0"/>
        <v>95899.73</v>
      </c>
      <c r="G32" s="45">
        <v>0</v>
      </c>
      <c r="H32" s="45">
        <v>0</v>
      </c>
      <c r="I32" s="45">
        <v>0</v>
      </c>
      <c r="J32" s="45">
        <f t="shared" si="3"/>
        <v>95899.73</v>
      </c>
      <c r="K32" s="45">
        <v>0</v>
      </c>
    </row>
    <row r="33" spans="1:11" x14ac:dyDescent="0.3">
      <c r="A33" s="6" t="s">
        <v>28</v>
      </c>
      <c r="B33" s="39" t="s">
        <v>16</v>
      </c>
      <c r="C33" s="45">
        <f>C30+C31+C32</f>
        <v>2008644.8299999998</v>
      </c>
      <c r="D33" s="45">
        <f>D30+D31+D32</f>
        <v>649335.57000000007</v>
      </c>
      <c r="E33" s="45">
        <f>E30+E31+E32</f>
        <v>7663</v>
      </c>
      <c r="F33" s="45">
        <f t="shared" si="0"/>
        <v>656998.57000000007</v>
      </c>
      <c r="G33" s="45">
        <f t="shared" si="1"/>
        <v>32.327047584614554</v>
      </c>
      <c r="H33" s="45">
        <f t="shared" si="2"/>
        <v>32.708548578993934</v>
      </c>
      <c r="I33" s="45">
        <f>I30+I31+I32</f>
        <v>126979.47</v>
      </c>
      <c r="J33" s="45">
        <f t="shared" si="3"/>
        <v>783978.04</v>
      </c>
      <c r="K33" s="45">
        <f t="shared" si="4"/>
        <v>39.03019728978169</v>
      </c>
    </row>
  </sheetData>
  <mergeCells count="3">
    <mergeCell ref="A2:K2"/>
    <mergeCell ref="A3:K3"/>
    <mergeCell ref="A1:K1"/>
  </mergeCells>
  <pageMargins left="0.54" right="0.25" top="0.75" bottom="0.75" header="0.3" footer="0.3"/>
  <pageSetup paperSize="9" scale="9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rgb="FF00B050"/>
  </sheetPr>
  <dimension ref="A1:G30"/>
  <sheetViews>
    <sheetView workbookViewId="0">
      <selection sqref="A1:F1"/>
    </sheetView>
  </sheetViews>
  <sheetFormatPr defaultRowHeight="14.4" x14ac:dyDescent="0.3"/>
  <cols>
    <col min="1" max="1" width="8" customWidth="1"/>
    <col min="2" max="2" width="14.6640625" customWidth="1"/>
    <col min="3" max="3" width="13.88671875" customWidth="1"/>
    <col min="4" max="4" width="15.88671875" style="46" customWidth="1"/>
    <col min="5" max="5" width="12.88671875" customWidth="1"/>
    <col min="6" max="6" width="14.33203125" style="46" customWidth="1"/>
  </cols>
  <sheetData>
    <row r="1" spans="1:7" ht="18" x14ac:dyDescent="0.35">
      <c r="A1" s="601">
        <v>79</v>
      </c>
      <c r="B1" s="602"/>
      <c r="C1" s="602"/>
      <c r="D1" s="602"/>
      <c r="E1" s="602"/>
      <c r="F1" s="603"/>
    </row>
    <row r="2" spans="1:7" ht="73.5" customHeight="1" x14ac:dyDescent="0.3">
      <c r="A2" s="708" t="s">
        <v>752</v>
      </c>
      <c r="B2" s="768"/>
      <c r="C2" s="768"/>
      <c r="D2" s="768"/>
      <c r="E2" s="768"/>
      <c r="F2" s="769"/>
      <c r="G2" s="9"/>
    </row>
    <row r="3" spans="1:7" ht="26.25" customHeight="1" x14ac:dyDescent="0.3">
      <c r="A3" s="820" t="s">
        <v>33</v>
      </c>
      <c r="B3" s="821"/>
      <c r="C3" s="821"/>
      <c r="D3" s="821"/>
      <c r="E3" s="821"/>
      <c r="F3" s="822"/>
      <c r="G3" s="9"/>
    </row>
    <row r="4" spans="1:7" ht="24" customHeight="1" x14ac:dyDescent="0.3">
      <c r="A4" s="215" t="s">
        <v>0</v>
      </c>
      <c r="B4" s="1" t="s">
        <v>1</v>
      </c>
      <c r="C4" s="1" t="s">
        <v>68</v>
      </c>
      <c r="D4" s="43" t="s">
        <v>69</v>
      </c>
      <c r="E4" s="1" t="s">
        <v>70</v>
      </c>
      <c r="F4" s="229" t="s">
        <v>71</v>
      </c>
    </row>
    <row r="5" spans="1:7" x14ac:dyDescent="0.3">
      <c r="A5" s="216">
        <v>1</v>
      </c>
      <c r="B5" s="2" t="s">
        <v>3</v>
      </c>
      <c r="C5" s="2">
        <v>766</v>
      </c>
      <c r="D5" s="53">
        <v>6276.07</v>
      </c>
      <c r="E5" s="2">
        <v>101</v>
      </c>
      <c r="F5" s="231">
        <v>651.72</v>
      </c>
    </row>
    <row r="6" spans="1:7" x14ac:dyDescent="0.3">
      <c r="A6" s="216">
        <v>2</v>
      </c>
      <c r="B6" s="2" t="s">
        <v>4</v>
      </c>
      <c r="C6" s="2">
        <v>147</v>
      </c>
      <c r="D6" s="53">
        <v>57.21</v>
      </c>
      <c r="E6" s="2">
        <v>0</v>
      </c>
      <c r="F6" s="231">
        <v>0</v>
      </c>
    </row>
    <row r="7" spans="1:7" x14ac:dyDescent="0.3">
      <c r="A7" s="216">
        <v>3</v>
      </c>
      <c r="B7" s="2" t="s">
        <v>5</v>
      </c>
      <c r="C7" s="2">
        <v>117</v>
      </c>
      <c r="D7" s="53">
        <v>1049</v>
      </c>
      <c r="E7" s="2">
        <v>32</v>
      </c>
      <c r="F7" s="231">
        <v>221</v>
      </c>
    </row>
    <row r="8" spans="1:7" x14ac:dyDescent="0.3">
      <c r="A8" s="216">
        <v>4</v>
      </c>
      <c r="B8" s="2" t="s">
        <v>6</v>
      </c>
      <c r="C8" s="2">
        <v>1124</v>
      </c>
      <c r="D8" s="53">
        <v>4462.42</v>
      </c>
      <c r="E8" s="2">
        <v>81</v>
      </c>
      <c r="F8" s="231">
        <v>389.54</v>
      </c>
    </row>
    <row r="9" spans="1:7" x14ac:dyDescent="0.3">
      <c r="A9" s="216">
        <v>5</v>
      </c>
      <c r="B9" s="2" t="s">
        <v>7</v>
      </c>
      <c r="C9" s="2">
        <v>1650</v>
      </c>
      <c r="D9" s="53">
        <v>1702.61</v>
      </c>
      <c r="E9" s="2">
        <v>507</v>
      </c>
      <c r="F9" s="231">
        <v>668.92</v>
      </c>
    </row>
    <row r="10" spans="1:7" x14ac:dyDescent="0.3">
      <c r="A10" s="216">
        <v>6</v>
      </c>
      <c r="B10" s="2" t="s">
        <v>8</v>
      </c>
      <c r="C10" s="2">
        <v>46</v>
      </c>
      <c r="D10" s="53">
        <v>239.3</v>
      </c>
      <c r="E10" s="2">
        <v>15</v>
      </c>
      <c r="F10" s="231">
        <v>34.25</v>
      </c>
    </row>
    <row r="11" spans="1:7" x14ac:dyDescent="0.3">
      <c r="A11" s="216">
        <v>7</v>
      </c>
      <c r="B11" s="2" t="s">
        <v>9</v>
      </c>
      <c r="C11" s="2">
        <v>65</v>
      </c>
      <c r="D11" s="53">
        <v>246.31</v>
      </c>
      <c r="E11" s="2">
        <v>22</v>
      </c>
      <c r="F11" s="231">
        <v>53.76</v>
      </c>
    </row>
    <row r="12" spans="1:7" x14ac:dyDescent="0.3">
      <c r="A12" s="216">
        <v>8</v>
      </c>
      <c r="B12" s="2" t="s">
        <v>10</v>
      </c>
      <c r="C12" s="2">
        <v>534</v>
      </c>
      <c r="D12" s="53">
        <v>733.62</v>
      </c>
      <c r="E12" s="2">
        <v>39</v>
      </c>
      <c r="F12" s="231">
        <v>30.2</v>
      </c>
    </row>
    <row r="13" spans="1:7" x14ac:dyDescent="0.3">
      <c r="A13" s="216">
        <v>9</v>
      </c>
      <c r="B13" s="2" t="s">
        <v>11</v>
      </c>
      <c r="C13" s="2">
        <v>49</v>
      </c>
      <c r="D13" s="53">
        <v>183.79</v>
      </c>
      <c r="E13" s="2">
        <v>15</v>
      </c>
      <c r="F13" s="231">
        <v>30.81</v>
      </c>
    </row>
    <row r="14" spans="1:7" x14ac:dyDescent="0.3">
      <c r="A14" s="216">
        <v>10</v>
      </c>
      <c r="B14" s="2" t="s">
        <v>12</v>
      </c>
      <c r="C14" s="2">
        <v>20516</v>
      </c>
      <c r="D14" s="53">
        <v>77416.33</v>
      </c>
      <c r="E14" s="2">
        <v>10167</v>
      </c>
      <c r="F14" s="231">
        <v>35160.639999999999</v>
      </c>
    </row>
    <row r="15" spans="1:7" x14ac:dyDescent="0.3">
      <c r="A15" s="216">
        <v>11</v>
      </c>
      <c r="B15" s="2" t="s">
        <v>13</v>
      </c>
      <c r="C15" s="2">
        <v>303</v>
      </c>
      <c r="D15" s="53">
        <v>1203.27</v>
      </c>
      <c r="E15" s="2">
        <v>69</v>
      </c>
      <c r="F15" s="231">
        <v>52.49</v>
      </c>
    </row>
    <row r="16" spans="1:7" x14ac:dyDescent="0.3">
      <c r="A16" s="216">
        <v>12</v>
      </c>
      <c r="B16" s="2" t="s">
        <v>14</v>
      </c>
      <c r="C16" s="2">
        <v>126</v>
      </c>
      <c r="D16" s="53">
        <v>186.13</v>
      </c>
      <c r="E16" s="2">
        <v>15</v>
      </c>
      <c r="F16" s="231">
        <v>56.97</v>
      </c>
    </row>
    <row r="17" spans="1:6" x14ac:dyDescent="0.3">
      <c r="A17" s="217" t="s">
        <v>15</v>
      </c>
      <c r="B17" s="3" t="s">
        <v>16</v>
      </c>
      <c r="C17" s="3">
        <f>SUM(C5:C16)</f>
        <v>25443</v>
      </c>
      <c r="D17" s="54">
        <f>SUM(D5:D16)</f>
        <v>93756.060000000012</v>
      </c>
      <c r="E17" s="3">
        <f>SUM(E5:E16)</f>
        <v>11063</v>
      </c>
      <c r="F17" s="232">
        <f>SUM(F5:F16)</f>
        <v>37350.299999999996</v>
      </c>
    </row>
    <row r="18" spans="1:6" x14ac:dyDescent="0.3">
      <c r="A18" s="216">
        <v>1</v>
      </c>
      <c r="B18" s="2" t="s">
        <v>17</v>
      </c>
      <c r="C18" s="2">
        <v>0</v>
      </c>
      <c r="D18" s="53">
        <v>0</v>
      </c>
      <c r="E18" s="2">
        <v>0</v>
      </c>
      <c r="F18" s="231">
        <v>0</v>
      </c>
    </row>
    <row r="19" spans="1:6" x14ac:dyDescent="0.3">
      <c r="A19" s="216">
        <v>2</v>
      </c>
      <c r="B19" s="2" t="s">
        <v>34</v>
      </c>
      <c r="C19" s="2">
        <v>0</v>
      </c>
      <c r="D19" s="53">
        <v>0</v>
      </c>
      <c r="E19" s="2">
        <v>0</v>
      </c>
      <c r="F19" s="231">
        <v>0</v>
      </c>
    </row>
    <row r="20" spans="1:6" x14ac:dyDescent="0.3">
      <c r="A20" s="216">
        <v>3</v>
      </c>
      <c r="B20" s="2" t="s">
        <v>18</v>
      </c>
      <c r="C20" s="2">
        <v>901</v>
      </c>
      <c r="D20" s="53">
        <v>3295.41</v>
      </c>
      <c r="E20" s="2">
        <v>305</v>
      </c>
      <c r="F20" s="231">
        <v>1541.26</v>
      </c>
    </row>
    <row r="21" spans="1:6" x14ac:dyDescent="0.3">
      <c r="A21" s="216">
        <v>4</v>
      </c>
      <c r="B21" s="2" t="s">
        <v>19</v>
      </c>
      <c r="C21" s="2">
        <v>474</v>
      </c>
      <c r="D21" s="53">
        <v>2043.7</v>
      </c>
      <c r="E21" s="2">
        <v>352</v>
      </c>
      <c r="F21" s="231">
        <v>1577.72</v>
      </c>
    </row>
    <row r="22" spans="1:6" x14ac:dyDescent="0.3">
      <c r="A22" s="216">
        <v>5</v>
      </c>
      <c r="B22" s="2" t="s">
        <v>20</v>
      </c>
      <c r="C22" s="2">
        <v>118</v>
      </c>
      <c r="D22" s="53">
        <v>303.73</v>
      </c>
      <c r="E22" s="2">
        <v>18</v>
      </c>
      <c r="F22" s="231">
        <v>80.39</v>
      </c>
    </row>
    <row r="23" spans="1:6" x14ac:dyDescent="0.3">
      <c r="A23" s="216">
        <v>6</v>
      </c>
      <c r="B23" s="2" t="s">
        <v>21</v>
      </c>
      <c r="C23" s="2">
        <v>0</v>
      </c>
      <c r="D23" s="53">
        <v>0</v>
      </c>
      <c r="E23" s="2">
        <v>31</v>
      </c>
      <c r="F23" s="231">
        <v>163.47999999999999</v>
      </c>
    </row>
    <row r="24" spans="1:6" x14ac:dyDescent="0.3">
      <c r="A24" s="216">
        <v>7</v>
      </c>
      <c r="B24" s="2" t="s">
        <v>22</v>
      </c>
      <c r="C24" s="2">
        <v>7721</v>
      </c>
      <c r="D24" s="53">
        <v>2411.6799999999998</v>
      </c>
      <c r="E24" s="2">
        <v>2482</v>
      </c>
      <c r="F24" s="231">
        <v>1331.65</v>
      </c>
    </row>
    <row r="25" spans="1:6" x14ac:dyDescent="0.3">
      <c r="A25" s="216">
        <v>8</v>
      </c>
      <c r="B25" s="2" t="s">
        <v>23</v>
      </c>
      <c r="C25" s="2">
        <v>0</v>
      </c>
      <c r="D25" s="53">
        <v>0</v>
      </c>
      <c r="E25" s="2">
        <v>0</v>
      </c>
      <c r="F25" s="231">
        <v>0</v>
      </c>
    </row>
    <row r="26" spans="1:6" x14ac:dyDescent="0.3">
      <c r="A26" s="217" t="s">
        <v>24</v>
      </c>
      <c r="B26" s="3" t="s">
        <v>16</v>
      </c>
      <c r="C26" s="3">
        <f>SUM(C18:C25)</f>
        <v>9214</v>
      </c>
      <c r="D26" s="54">
        <f>SUM(D18:D25)</f>
        <v>8054.52</v>
      </c>
      <c r="E26" s="3">
        <f>SUM(E18:E25)</f>
        <v>3188</v>
      </c>
      <c r="F26" s="232">
        <f>SUM(F18:F25)</f>
        <v>4694.5</v>
      </c>
    </row>
    <row r="27" spans="1:6" x14ac:dyDescent="0.3">
      <c r="A27" s="216">
        <v>1</v>
      </c>
      <c r="B27" s="2" t="s">
        <v>25</v>
      </c>
      <c r="C27" s="2">
        <v>0</v>
      </c>
      <c r="D27" s="53">
        <v>0</v>
      </c>
      <c r="E27" s="2">
        <v>0</v>
      </c>
      <c r="F27" s="231">
        <v>0</v>
      </c>
    </row>
    <row r="28" spans="1:6" x14ac:dyDescent="0.3">
      <c r="A28" s="217" t="s">
        <v>26</v>
      </c>
      <c r="B28" s="3" t="s">
        <v>16</v>
      </c>
      <c r="C28" s="3">
        <f>C27</f>
        <v>0</v>
      </c>
      <c r="D28" s="54">
        <f>D27</f>
        <v>0</v>
      </c>
      <c r="E28" s="3">
        <f>E27</f>
        <v>0</v>
      </c>
      <c r="F28" s="232">
        <f>F27</f>
        <v>0</v>
      </c>
    </row>
    <row r="29" spans="1:6" x14ac:dyDescent="0.3">
      <c r="A29" s="216">
        <v>1</v>
      </c>
      <c r="B29" s="2" t="s">
        <v>27</v>
      </c>
      <c r="C29" s="2">
        <v>2979</v>
      </c>
      <c r="D29" s="53">
        <v>5704.09</v>
      </c>
      <c r="E29" s="2">
        <v>330</v>
      </c>
      <c r="F29" s="231">
        <v>756.83</v>
      </c>
    </row>
    <row r="30" spans="1:6" x14ac:dyDescent="0.3">
      <c r="A30" s="218" t="s">
        <v>28</v>
      </c>
      <c r="B30" s="219" t="s">
        <v>16</v>
      </c>
      <c r="C30" s="219">
        <f>C17+C26+C28+C29</f>
        <v>37636</v>
      </c>
      <c r="D30" s="220">
        <f>D17+D26+D28+D29</f>
        <v>107514.67000000001</v>
      </c>
      <c r="E30" s="219">
        <f>E17+E26+E28+E29</f>
        <v>14581</v>
      </c>
      <c r="F30" s="233">
        <f>F17+F26+F28+F29</f>
        <v>42801.63</v>
      </c>
    </row>
  </sheetData>
  <mergeCells count="3">
    <mergeCell ref="A2:F2"/>
    <mergeCell ref="A3:F3"/>
    <mergeCell ref="A1:F1"/>
  </mergeCells>
  <pageMargins left="1.23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00B050"/>
  </sheetPr>
  <dimension ref="A1:F28"/>
  <sheetViews>
    <sheetView workbookViewId="0">
      <selection sqref="A1:F1"/>
    </sheetView>
  </sheetViews>
  <sheetFormatPr defaultRowHeight="14.4" x14ac:dyDescent="0.3"/>
  <cols>
    <col min="1" max="1" width="7.44140625" customWidth="1"/>
    <col min="2" max="2" width="22.5546875" customWidth="1"/>
    <col min="3" max="3" width="12.33203125" style="273" customWidth="1"/>
    <col min="4" max="4" width="12.33203125" customWidth="1"/>
    <col min="5" max="5" width="12.44140625" style="273" customWidth="1"/>
    <col min="6" max="6" width="14.88671875" customWidth="1"/>
  </cols>
  <sheetData>
    <row r="1" spans="1:6" ht="33" customHeight="1" x14ac:dyDescent="0.35">
      <c r="A1" s="601">
        <v>80</v>
      </c>
      <c r="B1" s="602"/>
      <c r="C1" s="602"/>
      <c r="D1" s="602"/>
      <c r="E1" s="602"/>
      <c r="F1" s="603"/>
    </row>
    <row r="2" spans="1:6" ht="40.5" customHeight="1" x14ac:dyDescent="0.35">
      <c r="A2" s="568" t="s">
        <v>844</v>
      </c>
      <c r="B2" s="569"/>
      <c r="C2" s="569"/>
      <c r="D2" s="569"/>
      <c r="E2" s="569"/>
      <c r="F2" s="570"/>
    </row>
    <row r="3" spans="1:6" ht="18" x14ac:dyDescent="0.35">
      <c r="A3" s="571" t="s">
        <v>801</v>
      </c>
      <c r="B3" s="572"/>
      <c r="C3" s="572"/>
      <c r="D3" s="572"/>
      <c r="E3" s="572"/>
      <c r="F3" s="573"/>
    </row>
    <row r="4" spans="1:6" ht="24" customHeight="1" x14ac:dyDescent="0.3">
      <c r="A4" s="398" t="s">
        <v>0</v>
      </c>
      <c r="B4" s="398" t="s">
        <v>84</v>
      </c>
      <c r="C4" s="435" t="s">
        <v>845</v>
      </c>
      <c r="D4" s="398" t="s">
        <v>846</v>
      </c>
      <c r="E4" s="435" t="s">
        <v>847</v>
      </c>
      <c r="F4" s="398" t="s">
        <v>848</v>
      </c>
    </row>
    <row r="5" spans="1:6" x14ac:dyDescent="0.3">
      <c r="A5" s="5">
        <v>1</v>
      </c>
      <c r="B5" s="5" t="s">
        <v>96</v>
      </c>
      <c r="C5" s="434">
        <v>166</v>
      </c>
      <c r="D5" s="5">
        <v>520.04999999999995</v>
      </c>
      <c r="E5" s="434">
        <v>60</v>
      </c>
      <c r="F5" s="5">
        <v>254.42</v>
      </c>
    </row>
    <row r="6" spans="1:6" x14ac:dyDescent="0.3">
      <c r="A6" s="5">
        <v>2</v>
      </c>
      <c r="B6" s="5" t="s">
        <v>97</v>
      </c>
      <c r="C6" s="434">
        <v>1025</v>
      </c>
      <c r="D6" s="5">
        <v>2829.15</v>
      </c>
      <c r="E6" s="434">
        <v>564</v>
      </c>
      <c r="F6" s="5">
        <v>1292.8699999999999</v>
      </c>
    </row>
    <row r="7" spans="1:6" x14ac:dyDescent="0.3">
      <c r="A7" s="5">
        <v>3</v>
      </c>
      <c r="B7" s="5" t="s">
        <v>98</v>
      </c>
      <c r="C7" s="434">
        <v>197</v>
      </c>
      <c r="D7" s="5">
        <v>563.11</v>
      </c>
      <c r="E7" s="434">
        <v>69</v>
      </c>
      <c r="F7" s="5">
        <v>239.99</v>
      </c>
    </row>
    <row r="8" spans="1:6" x14ac:dyDescent="0.3">
      <c r="A8" s="5">
        <v>4</v>
      </c>
      <c r="B8" s="5" t="s">
        <v>99</v>
      </c>
      <c r="C8" s="434">
        <v>796</v>
      </c>
      <c r="D8" s="5">
        <v>3083.54</v>
      </c>
      <c r="E8" s="434">
        <v>307</v>
      </c>
      <c r="F8" s="5">
        <v>1224.8599999999999</v>
      </c>
    </row>
    <row r="9" spans="1:6" x14ac:dyDescent="0.3">
      <c r="A9" s="5">
        <v>5</v>
      </c>
      <c r="B9" s="5" t="s">
        <v>100</v>
      </c>
      <c r="C9" s="434">
        <v>4583</v>
      </c>
      <c r="D9" s="5">
        <v>9120.09</v>
      </c>
      <c r="E9" s="434">
        <v>1788</v>
      </c>
      <c r="F9" s="5">
        <v>4294.83</v>
      </c>
    </row>
    <row r="10" spans="1:6" x14ac:dyDescent="0.3">
      <c r="A10" s="5">
        <v>6</v>
      </c>
      <c r="B10" s="5" t="s">
        <v>101</v>
      </c>
      <c r="C10" s="434">
        <v>54.87</v>
      </c>
      <c r="D10" s="5">
        <v>168.8193</v>
      </c>
      <c r="E10" s="434">
        <v>15.75</v>
      </c>
      <c r="F10" s="5">
        <v>53.093999999999994</v>
      </c>
    </row>
    <row r="11" spans="1:6" x14ac:dyDescent="0.3">
      <c r="A11" s="5">
        <v>7</v>
      </c>
      <c r="B11" s="5" t="s">
        <v>102</v>
      </c>
      <c r="C11" s="434">
        <v>226</v>
      </c>
      <c r="D11" s="5">
        <v>612.42999999999995</v>
      </c>
      <c r="E11" s="434">
        <v>127</v>
      </c>
      <c r="F11" s="5">
        <v>306.73</v>
      </c>
    </row>
    <row r="12" spans="1:6" x14ac:dyDescent="0.3">
      <c r="A12" s="5">
        <v>8</v>
      </c>
      <c r="B12" s="5" t="s">
        <v>103</v>
      </c>
      <c r="C12" s="434">
        <v>424</v>
      </c>
      <c r="D12" s="5">
        <v>1172.51</v>
      </c>
      <c r="E12" s="434">
        <v>92</v>
      </c>
      <c r="F12" s="5">
        <v>436.07</v>
      </c>
    </row>
    <row r="13" spans="1:6" x14ac:dyDescent="0.3">
      <c r="A13" s="5">
        <v>9</v>
      </c>
      <c r="B13" s="5" t="s">
        <v>104</v>
      </c>
      <c r="C13" s="434">
        <v>1618</v>
      </c>
      <c r="D13" s="5">
        <v>3179.88</v>
      </c>
      <c r="E13" s="434">
        <v>805</v>
      </c>
      <c r="F13" s="5">
        <v>1742.28</v>
      </c>
    </row>
    <row r="14" spans="1:6" x14ac:dyDescent="0.3">
      <c r="A14" s="5">
        <v>10</v>
      </c>
      <c r="B14" s="5" t="s">
        <v>105</v>
      </c>
      <c r="C14" s="434">
        <v>327</v>
      </c>
      <c r="D14" s="5">
        <v>1059.1400000000001</v>
      </c>
      <c r="E14" s="434">
        <v>181</v>
      </c>
      <c r="F14" s="5">
        <v>588.9</v>
      </c>
    </row>
    <row r="15" spans="1:6" x14ac:dyDescent="0.3">
      <c r="A15" s="5">
        <v>11</v>
      </c>
      <c r="B15" s="5" t="s">
        <v>106</v>
      </c>
      <c r="C15" s="434">
        <v>895</v>
      </c>
      <c r="D15" s="5">
        <v>2344.38</v>
      </c>
      <c r="E15" s="434">
        <v>445</v>
      </c>
      <c r="F15" s="5">
        <v>1113.52</v>
      </c>
    </row>
    <row r="16" spans="1:6" x14ac:dyDescent="0.3">
      <c r="A16" s="5">
        <v>12</v>
      </c>
      <c r="B16" s="5" t="s">
        <v>107</v>
      </c>
      <c r="C16" s="434">
        <v>1774.13</v>
      </c>
      <c r="D16" s="5">
        <v>5458.4907000000003</v>
      </c>
      <c r="E16" s="434">
        <v>509.25</v>
      </c>
      <c r="F16" s="5">
        <v>1716.7059999999999</v>
      </c>
    </row>
    <row r="17" spans="1:6" x14ac:dyDescent="0.3">
      <c r="A17" s="5">
        <v>13</v>
      </c>
      <c r="B17" s="5" t="s">
        <v>108</v>
      </c>
      <c r="C17" s="434">
        <v>1159</v>
      </c>
      <c r="D17" s="5">
        <v>3768.61</v>
      </c>
      <c r="E17" s="434">
        <v>727</v>
      </c>
      <c r="F17" s="5">
        <v>2204.66</v>
      </c>
    </row>
    <row r="18" spans="1:6" x14ac:dyDescent="0.3">
      <c r="A18" s="5">
        <v>14</v>
      </c>
      <c r="B18" s="5" t="s">
        <v>109</v>
      </c>
      <c r="C18" s="434">
        <v>159</v>
      </c>
      <c r="D18" s="5">
        <v>343.72</v>
      </c>
      <c r="E18" s="434">
        <v>64</v>
      </c>
      <c r="F18" s="5">
        <v>96.65</v>
      </c>
    </row>
    <row r="19" spans="1:6" x14ac:dyDescent="0.3">
      <c r="A19" s="5">
        <v>15</v>
      </c>
      <c r="B19" s="5" t="s">
        <v>110</v>
      </c>
      <c r="C19" s="434">
        <v>17356</v>
      </c>
      <c r="D19" s="5">
        <v>51435.49</v>
      </c>
      <c r="E19" s="434">
        <v>5911</v>
      </c>
      <c r="F19" s="5">
        <v>18386.04</v>
      </c>
    </row>
    <row r="20" spans="1:6" x14ac:dyDescent="0.3">
      <c r="A20" s="5">
        <v>16</v>
      </c>
      <c r="B20" s="5" t="s">
        <v>111</v>
      </c>
      <c r="C20" s="434">
        <v>53</v>
      </c>
      <c r="D20" s="5">
        <v>102.41</v>
      </c>
      <c r="E20" s="434">
        <v>19</v>
      </c>
      <c r="F20" s="5">
        <v>38.43</v>
      </c>
    </row>
    <row r="21" spans="1:6" x14ac:dyDescent="0.3">
      <c r="A21" s="5">
        <v>17</v>
      </c>
      <c r="B21" s="5" t="s">
        <v>112</v>
      </c>
      <c r="C21" s="434">
        <v>88</v>
      </c>
      <c r="D21" s="5">
        <v>438.66</v>
      </c>
      <c r="E21" s="434">
        <v>64</v>
      </c>
      <c r="F21" s="5">
        <v>235.61</v>
      </c>
    </row>
    <row r="22" spans="1:6" x14ac:dyDescent="0.3">
      <c r="A22" s="5">
        <v>18</v>
      </c>
      <c r="B22" s="5" t="s">
        <v>113</v>
      </c>
      <c r="C22" s="434">
        <v>630</v>
      </c>
      <c r="D22" s="5">
        <v>2202.41</v>
      </c>
      <c r="E22" s="434">
        <v>191</v>
      </c>
      <c r="F22" s="5">
        <v>845.93</v>
      </c>
    </row>
    <row r="23" spans="1:6" x14ac:dyDescent="0.3">
      <c r="A23" s="5">
        <v>19</v>
      </c>
      <c r="B23" s="5" t="s">
        <v>114</v>
      </c>
      <c r="C23" s="434">
        <v>946</v>
      </c>
      <c r="D23" s="5">
        <v>2651.09</v>
      </c>
      <c r="E23" s="434">
        <v>384</v>
      </c>
      <c r="F23" s="5">
        <v>943.18</v>
      </c>
    </row>
    <row r="24" spans="1:6" x14ac:dyDescent="0.3">
      <c r="A24" s="5">
        <v>20</v>
      </c>
      <c r="B24" s="5" t="s">
        <v>115</v>
      </c>
      <c r="C24" s="434">
        <v>350</v>
      </c>
      <c r="D24" s="5">
        <v>1034</v>
      </c>
      <c r="E24" s="434">
        <v>103</v>
      </c>
      <c r="F24" s="5">
        <v>396.79</v>
      </c>
    </row>
    <row r="25" spans="1:6" x14ac:dyDescent="0.3">
      <c r="A25" s="5">
        <v>21</v>
      </c>
      <c r="B25" s="5" t="s">
        <v>116</v>
      </c>
      <c r="C25" s="434">
        <v>1090</v>
      </c>
      <c r="D25" s="5">
        <v>4235.2</v>
      </c>
      <c r="E25" s="434">
        <v>437</v>
      </c>
      <c r="F25" s="5">
        <v>1656.81</v>
      </c>
    </row>
    <row r="26" spans="1:6" x14ac:dyDescent="0.3">
      <c r="A26" s="5">
        <v>22</v>
      </c>
      <c r="B26" s="5" t="s">
        <v>117</v>
      </c>
      <c r="C26" s="434">
        <v>1445</v>
      </c>
      <c r="D26" s="5">
        <v>4139.7</v>
      </c>
      <c r="E26" s="434">
        <v>597</v>
      </c>
      <c r="F26" s="5">
        <v>1749.83</v>
      </c>
    </row>
    <row r="27" spans="1:6" x14ac:dyDescent="0.3">
      <c r="A27" s="5">
        <v>23</v>
      </c>
      <c r="B27" s="5" t="s">
        <v>118</v>
      </c>
      <c r="C27" s="434">
        <v>2274</v>
      </c>
      <c r="D27" s="5">
        <v>7051.7899999999991</v>
      </c>
      <c r="E27" s="434">
        <v>1121</v>
      </c>
      <c r="F27" s="5">
        <v>2983.4300000000003</v>
      </c>
    </row>
    <row r="28" spans="1:6" x14ac:dyDescent="0.3">
      <c r="A28" s="6" t="s">
        <v>28</v>
      </c>
      <c r="B28" s="6" t="s">
        <v>16</v>
      </c>
      <c r="C28" s="436">
        <f>SUM(C5:C27)</f>
        <v>37636</v>
      </c>
      <c r="D28" s="6">
        <f>SUM(D5:D27)</f>
        <v>107514.67</v>
      </c>
      <c r="E28" s="436">
        <f>SUM(E5:E27)</f>
        <v>14581</v>
      </c>
      <c r="F28" s="6">
        <f>SUM(F5:F27)</f>
        <v>42801.630000000005</v>
      </c>
    </row>
  </sheetData>
  <mergeCells count="3">
    <mergeCell ref="A2:F2"/>
    <mergeCell ref="A3:F3"/>
    <mergeCell ref="A1:F1"/>
  </mergeCells>
  <printOptions gridLines="1"/>
  <pageMargins left="1.19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00B050"/>
  </sheetPr>
  <dimension ref="A1:L32"/>
  <sheetViews>
    <sheetView workbookViewId="0">
      <selection sqref="A1:L1"/>
    </sheetView>
  </sheetViews>
  <sheetFormatPr defaultRowHeight="14.4" x14ac:dyDescent="0.3"/>
  <cols>
    <col min="1" max="1" width="7.33203125" customWidth="1"/>
    <col min="2" max="2" width="8.109375" customWidth="1"/>
    <col min="3" max="3" width="7.44140625" customWidth="1"/>
    <col min="4" max="4" width="7" customWidth="1"/>
    <col min="5" max="5" width="7.44140625" customWidth="1"/>
    <col min="6" max="6" width="7.5546875" customWidth="1"/>
    <col min="7" max="7" width="8.109375" style="133" customWidth="1"/>
    <col min="8" max="8" width="9" customWidth="1"/>
    <col min="9" max="9" width="10.5546875" style="46" customWidth="1"/>
    <col min="10" max="10" width="8.88671875" customWidth="1"/>
    <col min="11" max="11" width="11.109375" customWidth="1"/>
  </cols>
  <sheetData>
    <row r="1" spans="1:12" ht="21" x14ac:dyDescent="0.4">
      <c r="A1" s="583">
        <v>81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5"/>
    </row>
    <row r="2" spans="1:12" ht="57" customHeight="1" x14ac:dyDescent="0.3">
      <c r="A2" s="598" t="s">
        <v>753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7"/>
    </row>
    <row r="3" spans="1:12" ht="28.5" customHeight="1" x14ac:dyDescent="0.3">
      <c r="A3" s="598" t="s">
        <v>33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7"/>
    </row>
    <row r="4" spans="1:12" ht="75" customHeight="1" x14ac:dyDescent="0.3">
      <c r="A4" s="215" t="s">
        <v>0</v>
      </c>
      <c r="B4" s="1" t="s">
        <v>1</v>
      </c>
      <c r="C4" s="1" t="s">
        <v>39</v>
      </c>
      <c r="D4" s="1" t="s">
        <v>40</v>
      </c>
      <c r="E4" s="1" t="s">
        <v>41</v>
      </c>
      <c r="F4" s="1" t="s">
        <v>42</v>
      </c>
      <c r="G4" s="1" t="s">
        <v>663</v>
      </c>
      <c r="H4" s="1" t="s">
        <v>43</v>
      </c>
      <c r="I4" s="43" t="s">
        <v>44</v>
      </c>
      <c r="J4" s="1" t="s">
        <v>45</v>
      </c>
      <c r="K4" s="1" t="s">
        <v>46</v>
      </c>
      <c r="L4" s="234" t="s">
        <v>47</v>
      </c>
    </row>
    <row r="5" spans="1:12" x14ac:dyDescent="0.3">
      <c r="A5" s="216">
        <v>1</v>
      </c>
      <c r="B5" s="2" t="s">
        <v>3</v>
      </c>
      <c r="C5" s="2">
        <v>805</v>
      </c>
      <c r="D5" s="2">
        <v>527</v>
      </c>
      <c r="E5" s="2">
        <v>735</v>
      </c>
      <c r="F5" s="2">
        <v>597</v>
      </c>
      <c r="G5" s="2">
        <v>1332</v>
      </c>
      <c r="H5" s="2">
        <v>1232</v>
      </c>
      <c r="I5" s="53">
        <v>14.49</v>
      </c>
      <c r="J5" s="2">
        <v>1190</v>
      </c>
      <c r="K5" s="2">
        <v>1156</v>
      </c>
      <c r="L5" s="235">
        <v>1275</v>
      </c>
    </row>
    <row r="6" spans="1:12" x14ac:dyDescent="0.3">
      <c r="A6" s="216">
        <v>2</v>
      </c>
      <c r="B6" s="2" t="s">
        <v>4</v>
      </c>
      <c r="C6" s="2">
        <v>0</v>
      </c>
      <c r="D6" s="2">
        <v>2800</v>
      </c>
      <c r="E6" s="2">
        <v>976</v>
      </c>
      <c r="F6" s="2">
        <v>1762</v>
      </c>
      <c r="G6" s="2">
        <v>2738</v>
      </c>
      <c r="H6" s="2">
        <v>1762</v>
      </c>
      <c r="I6" s="53">
        <v>0</v>
      </c>
      <c r="J6" s="2">
        <v>700</v>
      </c>
      <c r="K6" s="2">
        <v>653</v>
      </c>
      <c r="L6" s="235">
        <v>2568</v>
      </c>
    </row>
    <row r="7" spans="1:12" x14ac:dyDescent="0.3">
      <c r="A7" s="216">
        <v>3</v>
      </c>
      <c r="B7" s="2" t="s">
        <v>5</v>
      </c>
      <c r="C7" s="2">
        <v>0</v>
      </c>
      <c r="D7" s="2">
        <v>1</v>
      </c>
      <c r="E7" s="2">
        <v>341</v>
      </c>
      <c r="F7" s="2">
        <v>212</v>
      </c>
      <c r="G7" s="2">
        <v>553</v>
      </c>
      <c r="H7" s="2">
        <v>553</v>
      </c>
      <c r="I7" s="53">
        <v>83.61</v>
      </c>
      <c r="J7" s="2">
        <v>537</v>
      </c>
      <c r="K7" s="2">
        <v>413</v>
      </c>
      <c r="L7" s="235">
        <v>217</v>
      </c>
    </row>
    <row r="8" spans="1:12" x14ac:dyDescent="0.3">
      <c r="A8" s="216">
        <v>4</v>
      </c>
      <c r="B8" s="2" t="s">
        <v>6</v>
      </c>
      <c r="C8" s="2">
        <v>1781</v>
      </c>
      <c r="D8" s="2">
        <v>10647</v>
      </c>
      <c r="E8" s="2">
        <v>5555</v>
      </c>
      <c r="F8" s="2">
        <v>6873</v>
      </c>
      <c r="G8" s="2">
        <v>12428</v>
      </c>
      <c r="H8" s="2">
        <v>886</v>
      </c>
      <c r="I8" s="53">
        <v>686.58</v>
      </c>
      <c r="J8" s="2">
        <v>7293</v>
      </c>
      <c r="K8" s="2">
        <v>4860</v>
      </c>
      <c r="L8" s="235">
        <v>5843</v>
      </c>
    </row>
    <row r="9" spans="1:12" x14ac:dyDescent="0.3">
      <c r="A9" s="216">
        <v>5</v>
      </c>
      <c r="B9" s="2" t="s">
        <v>7</v>
      </c>
      <c r="C9" s="2">
        <v>1027</v>
      </c>
      <c r="D9" s="2">
        <v>0</v>
      </c>
      <c r="E9" s="2">
        <v>4177</v>
      </c>
      <c r="F9" s="2">
        <v>4492</v>
      </c>
      <c r="G9" s="2">
        <v>8669</v>
      </c>
      <c r="H9" s="2">
        <v>335</v>
      </c>
      <c r="I9" s="53">
        <v>479.02</v>
      </c>
      <c r="J9" s="2">
        <v>2203</v>
      </c>
      <c r="K9" s="2">
        <v>2203</v>
      </c>
      <c r="L9" s="235">
        <v>1308</v>
      </c>
    </row>
    <row r="10" spans="1:12" x14ac:dyDescent="0.3">
      <c r="A10" s="216">
        <v>6</v>
      </c>
      <c r="B10" s="2" t="s">
        <v>8</v>
      </c>
      <c r="C10" s="2">
        <v>0</v>
      </c>
      <c r="D10" s="2">
        <v>1975</v>
      </c>
      <c r="E10" s="2">
        <v>1095</v>
      </c>
      <c r="F10" s="2">
        <v>880</v>
      </c>
      <c r="G10" s="2">
        <v>1975</v>
      </c>
      <c r="H10" s="2">
        <v>36</v>
      </c>
      <c r="I10" s="53">
        <v>34.200000000000003</v>
      </c>
      <c r="J10" s="2">
        <v>1661</v>
      </c>
      <c r="K10" s="2">
        <v>1659</v>
      </c>
      <c r="L10" s="235">
        <v>440</v>
      </c>
    </row>
    <row r="11" spans="1:12" x14ac:dyDescent="0.3">
      <c r="A11" s="216">
        <v>7</v>
      </c>
      <c r="B11" s="2" t="s">
        <v>9</v>
      </c>
      <c r="C11" s="2">
        <v>305</v>
      </c>
      <c r="D11" s="2">
        <v>80</v>
      </c>
      <c r="E11" s="2">
        <v>203</v>
      </c>
      <c r="F11" s="2">
        <v>182</v>
      </c>
      <c r="G11" s="2">
        <v>385</v>
      </c>
      <c r="H11" s="2">
        <v>20</v>
      </c>
      <c r="I11" s="53">
        <v>4.12</v>
      </c>
      <c r="J11" s="2">
        <v>370</v>
      </c>
      <c r="K11" s="2">
        <v>350</v>
      </c>
      <c r="L11" s="235">
        <v>393</v>
      </c>
    </row>
    <row r="12" spans="1:12" x14ac:dyDescent="0.3">
      <c r="A12" s="216">
        <v>8</v>
      </c>
      <c r="B12" s="2" t="s">
        <v>10</v>
      </c>
      <c r="C12" s="2">
        <v>231</v>
      </c>
      <c r="D12" s="2">
        <v>0</v>
      </c>
      <c r="E12" s="2">
        <v>161</v>
      </c>
      <c r="F12" s="2">
        <v>144</v>
      </c>
      <c r="G12" s="2">
        <v>305</v>
      </c>
      <c r="H12" s="2">
        <v>261</v>
      </c>
      <c r="I12" s="53">
        <v>41480</v>
      </c>
      <c r="J12" s="2">
        <v>0</v>
      </c>
      <c r="K12" s="2">
        <v>0</v>
      </c>
      <c r="L12" s="235">
        <v>0</v>
      </c>
    </row>
    <row r="13" spans="1:12" x14ac:dyDescent="0.3">
      <c r="A13" s="216">
        <v>9</v>
      </c>
      <c r="B13" s="2" t="s">
        <v>11</v>
      </c>
      <c r="C13" s="2">
        <v>0</v>
      </c>
      <c r="D13" s="2">
        <v>33</v>
      </c>
      <c r="E13" s="2">
        <v>17</v>
      </c>
      <c r="F13" s="2">
        <v>16</v>
      </c>
      <c r="G13" s="2">
        <v>33</v>
      </c>
      <c r="H13" s="2">
        <v>0</v>
      </c>
      <c r="I13" s="53">
        <v>7.42</v>
      </c>
      <c r="J13" s="2">
        <v>33</v>
      </c>
      <c r="K13" s="2">
        <v>33</v>
      </c>
      <c r="L13" s="235">
        <v>16</v>
      </c>
    </row>
    <row r="14" spans="1:12" x14ac:dyDescent="0.3">
      <c r="A14" s="216">
        <v>10</v>
      </c>
      <c r="B14" s="2" t="s">
        <v>12</v>
      </c>
      <c r="C14" s="2">
        <v>158169</v>
      </c>
      <c r="D14" s="2">
        <v>120808</v>
      </c>
      <c r="E14" s="2">
        <v>125030</v>
      </c>
      <c r="F14" s="2">
        <v>153867</v>
      </c>
      <c r="G14" s="2">
        <v>278897</v>
      </c>
      <c r="H14" s="2">
        <v>14274</v>
      </c>
      <c r="I14" s="53">
        <v>14662.7</v>
      </c>
      <c r="J14" s="2">
        <v>294722</v>
      </c>
      <c r="K14" s="2">
        <v>233521</v>
      </c>
      <c r="L14" s="235">
        <v>85524</v>
      </c>
    </row>
    <row r="15" spans="1:12" x14ac:dyDescent="0.3">
      <c r="A15" s="216">
        <v>11</v>
      </c>
      <c r="B15" s="2" t="s">
        <v>13</v>
      </c>
      <c r="C15" s="2">
        <v>482</v>
      </c>
      <c r="D15" s="2">
        <v>0</v>
      </c>
      <c r="E15" s="2">
        <v>724</v>
      </c>
      <c r="F15" s="2">
        <v>908</v>
      </c>
      <c r="G15" s="2">
        <v>1632</v>
      </c>
      <c r="H15" s="2">
        <v>273</v>
      </c>
      <c r="I15" s="53">
        <v>1334</v>
      </c>
      <c r="J15" s="2">
        <v>674</v>
      </c>
      <c r="K15" s="2">
        <v>520</v>
      </c>
      <c r="L15" s="235">
        <v>342</v>
      </c>
    </row>
    <row r="16" spans="1:12" x14ac:dyDescent="0.3">
      <c r="A16" s="216">
        <v>12</v>
      </c>
      <c r="B16" s="2" t="s">
        <v>14</v>
      </c>
      <c r="C16" s="2">
        <v>0</v>
      </c>
      <c r="D16" s="2">
        <v>445</v>
      </c>
      <c r="E16" s="2">
        <v>211</v>
      </c>
      <c r="F16" s="2">
        <v>234</v>
      </c>
      <c r="G16" s="2">
        <v>445</v>
      </c>
      <c r="H16" s="2">
        <v>120</v>
      </c>
      <c r="I16" s="53">
        <v>325</v>
      </c>
      <c r="J16" s="2">
        <v>200</v>
      </c>
      <c r="K16" s="2">
        <v>120</v>
      </c>
      <c r="L16" s="235">
        <v>363</v>
      </c>
    </row>
    <row r="17" spans="1:12" x14ac:dyDescent="0.3">
      <c r="A17" s="217" t="s">
        <v>15</v>
      </c>
      <c r="B17" s="3" t="s">
        <v>16</v>
      </c>
      <c r="C17" s="3">
        <f t="shared" ref="C17:L17" si="0">SUM(C5:C16)</f>
        <v>162800</v>
      </c>
      <c r="D17" s="3">
        <f t="shared" si="0"/>
        <v>137316</v>
      </c>
      <c r="E17" s="3">
        <f t="shared" si="0"/>
        <v>139225</v>
      </c>
      <c r="F17" s="3">
        <f t="shared" si="0"/>
        <v>170167</v>
      </c>
      <c r="G17" s="3">
        <f t="shared" si="0"/>
        <v>309392</v>
      </c>
      <c r="H17" s="3">
        <f t="shared" si="0"/>
        <v>19752</v>
      </c>
      <c r="I17" s="54">
        <f t="shared" si="0"/>
        <v>59111.14</v>
      </c>
      <c r="J17" s="3">
        <f t="shared" si="0"/>
        <v>309583</v>
      </c>
      <c r="K17" s="3">
        <f t="shared" si="0"/>
        <v>245488</v>
      </c>
      <c r="L17" s="236">
        <f t="shared" si="0"/>
        <v>98289</v>
      </c>
    </row>
    <row r="18" spans="1:12" x14ac:dyDescent="0.3">
      <c r="A18" s="216">
        <v>1</v>
      </c>
      <c r="B18" s="2" t="s">
        <v>17</v>
      </c>
      <c r="C18" s="2">
        <v>0</v>
      </c>
      <c r="D18" s="2">
        <v>0</v>
      </c>
      <c r="E18" s="2">
        <v>0</v>
      </c>
      <c r="F18" s="2">
        <v>652</v>
      </c>
      <c r="G18" s="2">
        <v>652</v>
      </c>
      <c r="H18" s="2">
        <v>263</v>
      </c>
      <c r="I18" s="53">
        <v>0</v>
      </c>
      <c r="J18" s="2">
        <v>1213</v>
      </c>
      <c r="K18" s="2">
        <v>1213</v>
      </c>
      <c r="L18" s="235">
        <v>59</v>
      </c>
    </row>
    <row r="19" spans="1:12" x14ac:dyDescent="0.3">
      <c r="A19" s="216">
        <v>2</v>
      </c>
      <c r="B19" s="2" t="s">
        <v>34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53">
        <v>0</v>
      </c>
      <c r="J19" s="2">
        <v>0</v>
      </c>
      <c r="K19" s="2">
        <v>0</v>
      </c>
      <c r="L19" s="235">
        <v>0</v>
      </c>
    </row>
    <row r="20" spans="1:12" x14ac:dyDescent="0.3">
      <c r="A20" s="216">
        <v>3</v>
      </c>
      <c r="B20" s="2" t="s">
        <v>18</v>
      </c>
      <c r="C20" s="2">
        <v>0</v>
      </c>
      <c r="D20" s="2">
        <v>2014</v>
      </c>
      <c r="E20" s="2">
        <v>751</v>
      </c>
      <c r="F20" s="2">
        <v>1263</v>
      </c>
      <c r="G20" s="2">
        <v>2014</v>
      </c>
      <c r="H20" s="2">
        <v>397</v>
      </c>
      <c r="I20" s="53">
        <v>131.6</v>
      </c>
      <c r="J20" s="2">
        <v>2014</v>
      </c>
      <c r="K20" s="2">
        <v>650</v>
      </c>
      <c r="L20" s="235">
        <v>849</v>
      </c>
    </row>
    <row r="21" spans="1:12" x14ac:dyDescent="0.3">
      <c r="A21" s="216">
        <v>4</v>
      </c>
      <c r="B21" s="2" t="s">
        <v>19</v>
      </c>
      <c r="C21" s="2">
        <v>8</v>
      </c>
      <c r="D21" s="2">
        <v>201</v>
      </c>
      <c r="E21" s="2">
        <v>139</v>
      </c>
      <c r="F21" s="2">
        <v>70</v>
      </c>
      <c r="G21" s="2">
        <v>209</v>
      </c>
      <c r="H21" s="2">
        <v>76</v>
      </c>
      <c r="I21" s="53">
        <v>10.9</v>
      </c>
      <c r="J21" s="2">
        <v>209</v>
      </c>
      <c r="K21" s="2">
        <v>209</v>
      </c>
      <c r="L21" s="235">
        <v>155</v>
      </c>
    </row>
    <row r="22" spans="1:12" x14ac:dyDescent="0.3">
      <c r="A22" s="216">
        <v>5</v>
      </c>
      <c r="B22" s="2" t="s">
        <v>20</v>
      </c>
      <c r="C22" s="2">
        <v>0</v>
      </c>
      <c r="D22" s="2">
        <v>610</v>
      </c>
      <c r="E22" s="2">
        <v>262</v>
      </c>
      <c r="F22" s="2">
        <v>348</v>
      </c>
      <c r="G22" s="2">
        <v>610</v>
      </c>
      <c r="H22" s="2">
        <v>169</v>
      </c>
      <c r="I22" s="53">
        <v>9.4600000000000009</v>
      </c>
      <c r="J22" s="2">
        <v>564</v>
      </c>
      <c r="K22" s="2">
        <v>0</v>
      </c>
      <c r="L22" s="235">
        <v>129</v>
      </c>
    </row>
    <row r="23" spans="1:12" x14ac:dyDescent="0.3">
      <c r="A23" s="216">
        <v>6</v>
      </c>
      <c r="B23" s="2" t="s">
        <v>21</v>
      </c>
      <c r="C23" s="2">
        <v>0</v>
      </c>
      <c r="D23" s="2">
        <v>1</v>
      </c>
      <c r="E23" s="2">
        <v>1</v>
      </c>
      <c r="F23" s="2">
        <v>0</v>
      </c>
      <c r="G23" s="2">
        <v>1</v>
      </c>
      <c r="H23" s="2">
        <v>0</v>
      </c>
      <c r="I23" s="53">
        <v>2.42</v>
      </c>
      <c r="J23" s="2">
        <v>1</v>
      </c>
      <c r="K23" s="2">
        <v>1</v>
      </c>
      <c r="L23" s="235">
        <v>1</v>
      </c>
    </row>
    <row r="24" spans="1:12" x14ac:dyDescent="0.3">
      <c r="A24" s="216">
        <v>7</v>
      </c>
      <c r="B24" s="2" t="s">
        <v>22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53">
        <v>0</v>
      </c>
      <c r="J24" s="2">
        <v>0</v>
      </c>
      <c r="K24" s="2">
        <v>0</v>
      </c>
      <c r="L24" s="235">
        <v>0</v>
      </c>
    </row>
    <row r="25" spans="1:12" x14ac:dyDescent="0.3">
      <c r="A25" s="216">
        <v>8</v>
      </c>
      <c r="B25" s="2" t="s">
        <v>23</v>
      </c>
      <c r="C25" s="2">
        <v>45</v>
      </c>
      <c r="D25" s="2">
        <v>0</v>
      </c>
      <c r="E25" s="2">
        <v>37</v>
      </c>
      <c r="F25" s="2">
        <v>8</v>
      </c>
      <c r="G25" s="2">
        <v>45</v>
      </c>
      <c r="H25" s="2">
        <v>30</v>
      </c>
      <c r="I25" s="53">
        <v>0.16</v>
      </c>
      <c r="J25" s="2">
        <v>45</v>
      </c>
      <c r="K25" s="2">
        <v>10</v>
      </c>
      <c r="L25" s="235">
        <v>5</v>
      </c>
    </row>
    <row r="26" spans="1:12" x14ac:dyDescent="0.3">
      <c r="A26" s="217" t="s">
        <v>24</v>
      </c>
      <c r="B26" s="3" t="s">
        <v>16</v>
      </c>
      <c r="C26" s="3">
        <f t="shared" ref="C26:L26" si="1">SUM(C18:C25)</f>
        <v>53</v>
      </c>
      <c r="D26" s="3">
        <f t="shared" si="1"/>
        <v>2826</v>
      </c>
      <c r="E26" s="3">
        <f t="shared" si="1"/>
        <v>1190</v>
      </c>
      <c r="F26" s="3">
        <f t="shared" si="1"/>
        <v>2341</v>
      </c>
      <c r="G26" s="3">
        <f t="shared" si="1"/>
        <v>3531</v>
      </c>
      <c r="H26" s="3">
        <f t="shared" si="1"/>
        <v>935</v>
      </c>
      <c r="I26" s="54">
        <f t="shared" si="1"/>
        <v>154.54</v>
      </c>
      <c r="J26" s="3">
        <f t="shared" si="1"/>
        <v>4046</v>
      </c>
      <c r="K26" s="3">
        <f t="shared" si="1"/>
        <v>2083</v>
      </c>
      <c r="L26" s="236">
        <f t="shared" si="1"/>
        <v>1198</v>
      </c>
    </row>
    <row r="27" spans="1:12" x14ac:dyDescent="0.3">
      <c r="A27" s="216">
        <v>1</v>
      </c>
      <c r="B27" s="2" t="s">
        <v>25</v>
      </c>
      <c r="C27" s="2">
        <v>25300</v>
      </c>
      <c r="D27" s="2">
        <v>0</v>
      </c>
      <c r="E27" s="2">
        <v>10943</v>
      </c>
      <c r="F27" s="2">
        <v>14357</v>
      </c>
      <c r="G27" s="2">
        <v>25300</v>
      </c>
      <c r="H27" s="2">
        <v>2696</v>
      </c>
      <c r="I27" s="53">
        <v>1525.78</v>
      </c>
      <c r="J27" s="2">
        <v>14008</v>
      </c>
      <c r="K27" s="2">
        <v>14008</v>
      </c>
      <c r="L27" s="235">
        <v>14468</v>
      </c>
    </row>
    <row r="28" spans="1:12" x14ac:dyDescent="0.3">
      <c r="A28" s="217" t="s">
        <v>26</v>
      </c>
      <c r="B28" s="3" t="s">
        <v>16</v>
      </c>
      <c r="C28" s="3">
        <f>C27</f>
        <v>25300</v>
      </c>
      <c r="D28" s="3">
        <f t="shared" ref="D28:L28" si="2">D27</f>
        <v>0</v>
      </c>
      <c r="E28" s="3">
        <f t="shared" si="2"/>
        <v>10943</v>
      </c>
      <c r="F28" s="3">
        <f t="shared" si="2"/>
        <v>14357</v>
      </c>
      <c r="G28" s="3">
        <f t="shared" si="2"/>
        <v>25300</v>
      </c>
      <c r="H28" s="3">
        <f t="shared" si="2"/>
        <v>2696</v>
      </c>
      <c r="I28" s="54">
        <f t="shared" si="2"/>
        <v>1525.78</v>
      </c>
      <c r="J28" s="3">
        <f t="shared" si="2"/>
        <v>14008</v>
      </c>
      <c r="K28" s="3">
        <f t="shared" si="2"/>
        <v>14008</v>
      </c>
      <c r="L28" s="236">
        <f t="shared" si="2"/>
        <v>14468</v>
      </c>
    </row>
    <row r="29" spans="1:12" x14ac:dyDescent="0.3">
      <c r="A29" s="216">
        <v>1</v>
      </c>
      <c r="B29" s="2" t="s">
        <v>27</v>
      </c>
      <c r="C29" s="2">
        <v>3272</v>
      </c>
      <c r="D29" s="2">
        <v>18758</v>
      </c>
      <c r="E29" s="2">
        <v>13143</v>
      </c>
      <c r="F29" s="2">
        <v>8888</v>
      </c>
      <c r="G29" s="2">
        <v>22031</v>
      </c>
      <c r="H29" s="2">
        <v>5244</v>
      </c>
      <c r="I29" s="53">
        <v>799.13</v>
      </c>
      <c r="J29" s="2">
        <v>10024</v>
      </c>
      <c r="K29" s="2">
        <v>10024</v>
      </c>
      <c r="L29" s="235">
        <v>10024</v>
      </c>
    </row>
    <row r="30" spans="1:12" x14ac:dyDescent="0.3">
      <c r="A30" s="218" t="s">
        <v>28</v>
      </c>
      <c r="B30" s="219" t="s">
        <v>16</v>
      </c>
      <c r="C30" s="219">
        <f>C17+C26+C28+C29</f>
        <v>191425</v>
      </c>
      <c r="D30" s="219">
        <f t="shared" ref="D30:L30" si="3">D17+D26+D28+D29</f>
        <v>158900</v>
      </c>
      <c r="E30" s="219">
        <f t="shared" si="3"/>
        <v>164501</v>
      </c>
      <c r="F30" s="219">
        <f t="shared" si="3"/>
        <v>195753</v>
      </c>
      <c r="G30" s="219">
        <f t="shared" si="3"/>
        <v>360254</v>
      </c>
      <c r="H30" s="219">
        <f t="shared" si="3"/>
        <v>28627</v>
      </c>
      <c r="I30" s="220">
        <f t="shared" si="3"/>
        <v>61590.59</v>
      </c>
      <c r="J30" s="219">
        <f t="shared" si="3"/>
        <v>337661</v>
      </c>
      <c r="K30" s="219">
        <f t="shared" si="3"/>
        <v>271603</v>
      </c>
      <c r="L30" s="237">
        <f t="shared" si="3"/>
        <v>123979</v>
      </c>
    </row>
    <row r="32" spans="1:12" x14ac:dyDescent="0.3">
      <c r="C32">
        <f>C30+D30</f>
        <v>350325</v>
      </c>
      <c r="E32">
        <f>E30+F30</f>
        <v>360254</v>
      </c>
    </row>
  </sheetData>
  <mergeCells count="3">
    <mergeCell ref="A2:L2"/>
    <mergeCell ref="A3:L3"/>
    <mergeCell ref="A1:L1"/>
  </mergeCells>
  <printOptions gridLines="1"/>
  <pageMargins left="0.41" right="0.25" top="0.75" bottom="0.75" header="0.3" footer="0.3"/>
  <pageSetup paperSize="9" scale="95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rgb="FF00B050"/>
  </sheetPr>
  <dimension ref="A1:L28"/>
  <sheetViews>
    <sheetView workbookViewId="0">
      <selection sqref="A1:L1"/>
    </sheetView>
  </sheetViews>
  <sheetFormatPr defaultRowHeight="14.4" x14ac:dyDescent="0.3"/>
  <cols>
    <col min="1" max="1" width="6.44140625" customWidth="1"/>
    <col min="2" max="2" width="19.6640625" customWidth="1"/>
    <col min="3" max="4" width="7.33203125" customWidth="1"/>
    <col min="5" max="5" width="7.6640625" customWidth="1"/>
    <col min="6" max="6" width="7.5546875" customWidth="1"/>
    <col min="7" max="7" width="8" customWidth="1"/>
    <col min="8" max="8" width="7.109375" customWidth="1"/>
    <col min="9" max="9" width="9.5546875" customWidth="1"/>
    <col min="10" max="10" width="8.33203125" customWidth="1"/>
    <col min="11" max="11" width="9.44140625" customWidth="1"/>
    <col min="12" max="12" width="8.109375" customWidth="1"/>
  </cols>
  <sheetData>
    <row r="1" spans="1:12" s="417" customFormat="1" ht="21" x14ac:dyDescent="0.4">
      <c r="A1" s="583">
        <v>82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5"/>
    </row>
    <row r="2" spans="1:12" ht="65.25" customHeight="1" x14ac:dyDescent="0.45">
      <c r="A2" s="577" t="s">
        <v>849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7"/>
    </row>
    <row r="3" spans="1:12" ht="21" x14ac:dyDescent="0.4">
      <c r="A3" s="823" t="s">
        <v>83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5"/>
    </row>
    <row r="4" spans="1:12" ht="66.75" customHeight="1" x14ac:dyDescent="0.3">
      <c r="A4" s="398" t="s">
        <v>0</v>
      </c>
      <c r="B4" s="398" t="s">
        <v>84</v>
      </c>
      <c r="C4" s="398" t="s">
        <v>39</v>
      </c>
      <c r="D4" s="398" t="s">
        <v>40</v>
      </c>
      <c r="E4" s="398" t="s">
        <v>41</v>
      </c>
      <c r="F4" s="398" t="s">
        <v>42</v>
      </c>
      <c r="G4" s="398" t="s">
        <v>663</v>
      </c>
      <c r="H4" s="398" t="s">
        <v>43</v>
      </c>
      <c r="I4" s="398" t="s">
        <v>44</v>
      </c>
      <c r="J4" s="398" t="s">
        <v>45</v>
      </c>
      <c r="K4" s="398" t="s">
        <v>46</v>
      </c>
      <c r="L4" s="398" t="s">
        <v>47</v>
      </c>
    </row>
    <row r="5" spans="1:12" x14ac:dyDescent="0.3">
      <c r="A5" s="5">
        <v>1</v>
      </c>
      <c r="B5" s="5" t="s">
        <v>96</v>
      </c>
      <c r="C5" s="5">
        <v>1779</v>
      </c>
      <c r="D5" s="5">
        <v>0</v>
      </c>
      <c r="E5" s="5">
        <v>782</v>
      </c>
      <c r="F5" s="5">
        <v>997</v>
      </c>
      <c r="G5" s="5">
        <v>1779</v>
      </c>
      <c r="H5" s="5">
        <v>68</v>
      </c>
      <c r="I5" s="5">
        <v>128.54</v>
      </c>
      <c r="J5" s="5">
        <v>1737</v>
      </c>
      <c r="K5" s="5">
        <v>1598</v>
      </c>
      <c r="L5" s="5">
        <v>700</v>
      </c>
    </row>
    <row r="6" spans="1:12" x14ac:dyDescent="0.3">
      <c r="A6" s="5">
        <v>2</v>
      </c>
      <c r="B6" s="5" t="s">
        <v>97</v>
      </c>
      <c r="C6" s="5">
        <v>44058</v>
      </c>
      <c r="D6" s="5">
        <v>698</v>
      </c>
      <c r="E6" s="5">
        <v>20179</v>
      </c>
      <c r="F6" s="5">
        <v>24570</v>
      </c>
      <c r="G6" s="5">
        <v>44749</v>
      </c>
      <c r="H6" s="5">
        <v>3465</v>
      </c>
      <c r="I6" s="5">
        <v>1375.24</v>
      </c>
      <c r="J6" s="5">
        <v>44904</v>
      </c>
      <c r="K6" s="5">
        <v>38416</v>
      </c>
      <c r="L6" s="5">
        <v>12232</v>
      </c>
    </row>
    <row r="7" spans="1:12" x14ac:dyDescent="0.3">
      <c r="A7" s="5">
        <v>3</v>
      </c>
      <c r="B7" s="5" t="s">
        <v>98</v>
      </c>
      <c r="C7" s="5">
        <v>499</v>
      </c>
      <c r="D7" s="5">
        <v>30</v>
      </c>
      <c r="E7" s="5">
        <v>288</v>
      </c>
      <c r="F7" s="5">
        <v>242</v>
      </c>
      <c r="G7" s="5">
        <v>530</v>
      </c>
      <c r="H7" s="5">
        <v>41</v>
      </c>
      <c r="I7" s="5">
        <v>88.38</v>
      </c>
      <c r="J7" s="5">
        <v>378</v>
      </c>
      <c r="K7" s="5">
        <v>254</v>
      </c>
      <c r="L7" s="5">
        <v>268</v>
      </c>
    </row>
    <row r="8" spans="1:12" x14ac:dyDescent="0.3">
      <c r="A8" s="5">
        <v>4</v>
      </c>
      <c r="B8" s="5" t="s">
        <v>99</v>
      </c>
      <c r="C8" s="5">
        <v>0</v>
      </c>
      <c r="D8" s="5">
        <v>11166</v>
      </c>
      <c r="E8" s="5">
        <v>6767</v>
      </c>
      <c r="F8" s="5">
        <v>8060</v>
      </c>
      <c r="G8" s="5">
        <v>14827</v>
      </c>
      <c r="H8" s="5">
        <v>1439</v>
      </c>
      <c r="I8" s="5">
        <v>716.63</v>
      </c>
      <c r="J8" s="5">
        <v>11495</v>
      </c>
      <c r="K8" s="5">
        <v>11286</v>
      </c>
      <c r="L8" s="5">
        <v>3570</v>
      </c>
    </row>
    <row r="9" spans="1:12" x14ac:dyDescent="0.3">
      <c r="A9" s="5">
        <v>5</v>
      </c>
      <c r="B9" s="5" t="s">
        <v>100</v>
      </c>
      <c r="C9" s="5">
        <v>26913</v>
      </c>
      <c r="D9" s="5">
        <v>24973</v>
      </c>
      <c r="E9" s="5">
        <v>25407</v>
      </c>
      <c r="F9" s="5">
        <v>27132</v>
      </c>
      <c r="G9" s="5">
        <v>52539</v>
      </c>
      <c r="H9" s="5">
        <v>5308</v>
      </c>
      <c r="I9" s="5">
        <v>2519.0300000000002</v>
      </c>
      <c r="J9" s="5">
        <v>50873</v>
      </c>
      <c r="K9" s="5">
        <v>40793</v>
      </c>
      <c r="L9" s="5">
        <v>13884</v>
      </c>
    </row>
    <row r="10" spans="1:12" x14ac:dyDescent="0.3">
      <c r="A10" s="5">
        <v>6</v>
      </c>
      <c r="B10" s="5" t="s">
        <v>101</v>
      </c>
      <c r="C10" s="5">
        <v>525</v>
      </c>
      <c r="D10" s="5">
        <v>799.7</v>
      </c>
      <c r="E10" s="5">
        <v>636.70000000000005</v>
      </c>
      <c r="F10" s="5">
        <v>816.3</v>
      </c>
      <c r="G10" s="5">
        <v>1453</v>
      </c>
      <c r="H10" s="5">
        <v>48.3</v>
      </c>
      <c r="I10" s="5">
        <v>109.06</v>
      </c>
      <c r="J10" s="5">
        <v>1357.5</v>
      </c>
      <c r="K10" s="5">
        <v>997.4</v>
      </c>
      <c r="L10" s="5">
        <v>457.2</v>
      </c>
    </row>
    <row r="11" spans="1:12" x14ac:dyDescent="0.3">
      <c r="A11" s="5">
        <v>7</v>
      </c>
      <c r="B11" s="5" t="s">
        <v>102</v>
      </c>
      <c r="C11" s="5">
        <v>3007</v>
      </c>
      <c r="D11" s="5">
        <v>0</v>
      </c>
      <c r="E11" s="5">
        <v>1122</v>
      </c>
      <c r="F11" s="5">
        <v>1883</v>
      </c>
      <c r="G11" s="5">
        <v>3005</v>
      </c>
      <c r="H11" s="5">
        <v>31</v>
      </c>
      <c r="I11" s="5">
        <v>225.53</v>
      </c>
      <c r="J11" s="5">
        <v>3842</v>
      </c>
      <c r="K11" s="5">
        <v>2166</v>
      </c>
      <c r="L11" s="5">
        <v>772</v>
      </c>
    </row>
    <row r="12" spans="1:12" x14ac:dyDescent="0.3">
      <c r="A12" s="5">
        <v>8</v>
      </c>
      <c r="B12" s="5" t="s">
        <v>103</v>
      </c>
      <c r="C12" s="5">
        <v>2872</v>
      </c>
      <c r="D12" s="5">
        <v>1117</v>
      </c>
      <c r="E12" s="5">
        <v>1946</v>
      </c>
      <c r="F12" s="5">
        <v>2040</v>
      </c>
      <c r="G12" s="5">
        <v>3986</v>
      </c>
      <c r="H12" s="5">
        <v>579</v>
      </c>
      <c r="I12" s="5">
        <v>297.52</v>
      </c>
      <c r="J12" s="5">
        <v>3484</v>
      </c>
      <c r="K12" s="5">
        <v>1742</v>
      </c>
      <c r="L12" s="5">
        <v>1036</v>
      </c>
    </row>
    <row r="13" spans="1:12" x14ac:dyDescent="0.3">
      <c r="A13" s="5">
        <v>9</v>
      </c>
      <c r="B13" s="5" t="s">
        <v>104</v>
      </c>
      <c r="C13" s="5">
        <v>3031</v>
      </c>
      <c r="D13" s="5">
        <v>8473</v>
      </c>
      <c r="E13" s="5">
        <v>5203</v>
      </c>
      <c r="F13" s="5">
        <v>6564</v>
      </c>
      <c r="G13" s="5">
        <v>11767</v>
      </c>
      <c r="H13" s="5">
        <v>1112</v>
      </c>
      <c r="I13" s="5">
        <v>534.86</v>
      </c>
      <c r="J13" s="5">
        <v>11011</v>
      </c>
      <c r="K13" s="5">
        <v>8875</v>
      </c>
      <c r="L13" s="5">
        <v>5025</v>
      </c>
    </row>
    <row r="14" spans="1:12" x14ac:dyDescent="0.3">
      <c r="A14" s="5">
        <v>10</v>
      </c>
      <c r="B14" s="5" t="s">
        <v>105</v>
      </c>
      <c r="C14" s="5">
        <v>10488</v>
      </c>
      <c r="D14" s="5">
        <v>0</v>
      </c>
      <c r="E14" s="5">
        <v>3642</v>
      </c>
      <c r="F14" s="5">
        <v>6845</v>
      </c>
      <c r="G14" s="5">
        <v>10487</v>
      </c>
      <c r="H14" s="5">
        <v>522</v>
      </c>
      <c r="I14" s="5">
        <v>356.31</v>
      </c>
      <c r="J14" s="5">
        <v>10390</v>
      </c>
      <c r="K14" s="5">
        <v>9441</v>
      </c>
      <c r="L14" s="5">
        <v>4427</v>
      </c>
    </row>
    <row r="15" spans="1:12" ht="14.25" customHeight="1" x14ac:dyDescent="0.3">
      <c r="A15" s="5">
        <v>11</v>
      </c>
      <c r="B15" s="5" t="s">
        <v>106</v>
      </c>
      <c r="C15" s="5">
        <v>2040</v>
      </c>
      <c r="D15" s="5">
        <v>11962</v>
      </c>
      <c r="E15" s="5">
        <v>6329</v>
      </c>
      <c r="F15" s="5">
        <v>7673</v>
      </c>
      <c r="G15" s="5">
        <v>14002</v>
      </c>
      <c r="H15" s="5">
        <v>1010</v>
      </c>
      <c r="I15" s="5">
        <v>602.51</v>
      </c>
      <c r="J15" s="5">
        <v>13780</v>
      </c>
      <c r="K15" s="5">
        <v>10108</v>
      </c>
      <c r="L15" s="5">
        <v>6418</v>
      </c>
    </row>
    <row r="16" spans="1:12" x14ac:dyDescent="0.3">
      <c r="A16" s="5">
        <v>12</v>
      </c>
      <c r="B16" s="5" t="s">
        <v>107</v>
      </c>
      <c r="C16" s="5">
        <v>4725</v>
      </c>
      <c r="D16" s="5">
        <v>7197.3</v>
      </c>
      <c r="E16" s="5">
        <v>5730.3</v>
      </c>
      <c r="F16" s="5">
        <v>7346.7</v>
      </c>
      <c r="G16" s="5">
        <v>13077</v>
      </c>
      <c r="H16" s="5">
        <v>434.7</v>
      </c>
      <c r="I16" s="5">
        <v>981.54</v>
      </c>
      <c r="J16" s="5">
        <v>12217.5</v>
      </c>
      <c r="K16" s="5">
        <v>8976.6</v>
      </c>
      <c r="L16" s="5">
        <v>4114.8</v>
      </c>
    </row>
    <row r="17" spans="1:12" x14ac:dyDescent="0.3">
      <c r="A17" s="5">
        <v>13</v>
      </c>
      <c r="B17" s="5" t="s">
        <v>108</v>
      </c>
      <c r="C17" s="5">
        <v>5551</v>
      </c>
      <c r="D17" s="5">
        <v>16045</v>
      </c>
      <c r="E17" s="5">
        <v>10121</v>
      </c>
      <c r="F17" s="5">
        <v>11509</v>
      </c>
      <c r="G17" s="5">
        <v>21630</v>
      </c>
      <c r="H17" s="5">
        <v>567</v>
      </c>
      <c r="I17" s="5">
        <v>1282.8499999999999</v>
      </c>
      <c r="J17" s="5">
        <v>21656</v>
      </c>
      <c r="K17" s="5">
        <v>19363</v>
      </c>
      <c r="L17" s="5">
        <v>11994</v>
      </c>
    </row>
    <row r="18" spans="1:12" x14ac:dyDescent="0.3">
      <c r="A18" s="5">
        <v>14</v>
      </c>
      <c r="B18" s="5" t="s">
        <v>109</v>
      </c>
      <c r="C18" s="5">
        <v>332</v>
      </c>
      <c r="D18" s="5">
        <v>0</v>
      </c>
      <c r="E18" s="5">
        <v>162</v>
      </c>
      <c r="F18" s="5">
        <v>170</v>
      </c>
      <c r="G18" s="5">
        <v>332</v>
      </c>
      <c r="H18" s="5">
        <v>17</v>
      </c>
      <c r="I18" s="5">
        <v>12.54</v>
      </c>
      <c r="J18" s="5">
        <v>272</v>
      </c>
      <c r="K18" s="5">
        <v>70</v>
      </c>
      <c r="L18" s="5">
        <v>150</v>
      </c>
    </row>
    <row r="19" spans="1:12" x14ac:dyDescent="0.3">
      <c r="A19" s="5">
        <v>15</v>
      </c>
      <c r="B19" s="5" t="s">
        <v>110</v>
      </c>
      <c r="C19" s="5">
        <v>14170</v>
      </c>
      <c r="D19" s="5">
        <v>42683</v>
      </c>
      <c r="E19" s="5">
        <v>26875</v>
      </c>
      <c r="F19" s="5">
        <v>33687</v>
      </c>
      <c r="G19" s="5">
        <v>60562</v>
      </c>
      <c r="H19" s="5">
        <v>6383</v>
      </c>
      <c r="I19" s="5">
        <v>45647.08</v>
      </c>
      <c r="J19" s="5">
        <v>57845</v>
      </c>
      <c r="K19" s="5">
        <v>43816</v>
      </c>
      <c r="L19" s="5">
        <v>26382</v>
      </c>
    </row>
    <row r="20" spans="1:12" x14ac:dyDescent="0.3">
      <c r="A20" s="5">
        <v>16</v>
      </c>
      <c r="B20" s="5" t="s">
        <v>111</v>
      </c>
      <c r="C20" s="5">
        <v>293</v>
      </c>
      <c r="D20" s="5">
        <v>0</v>
      </c>
      <c r="E20" s="5">
        <v>152</v>
      </c>
      <c r="F20" s="5">
        <v>141</v>
      </c>
      <c r="G20" s="5">
        <v>293</v>
      </c>
      <c r="H20" s="5">
        <v>107</v>
      </c>
      <c r="I20" s="5">
        <v>6.73</v>
      </c>
      <c r="J20" s="5">
        <v>49</v>
      </c>
      <c r="K20" s="5">
        <v>49</v>
      </c>
      <c r="L20" s="5">
        <v>49</v>
      </c>
    </row>
    <row r="21" spans="1:12" x14ac:dyDescent="0.3">
      <c r="A21" s="5">
        <v>17</v>
      </c>
      <c r="B21" s="5" t="s">
        <v>112</v>
      </c>
      <c r="C21" s="5">
        <v>4746</v>
      </c>
      <c r="D21" s="5">
        <v>0</v>
      </c>
      <c r="E21" s="5">
        <v>2484</v>
      </c>
      <c r="F21" s="5">
        <v>2260</v>
      </c>
      <c r="G21" s="5">
        <v>4744</v>
      </c>
      <c r="H21" s="5">
        <v>137</v>
      </c>
      <c r="I21" s="5">
        <v>342.83</v>
      </c>
      <c r="J21" s="5">
        <v>3872</v>
      </c>
      <c r="K21" s="5">
        <v>3473</v>
      </c>
      <c r="L21" s="5">
        <v>1334</v>
      </c>
    </row>
    <row r="22" spans="1:12" x14ac:dyDescent="0.3">
      <c r="A22" s="5">
        <v>18</v>
      </c>
      <c r="B22" s="5" t="s">
        <v>113</v>
      </c>
      <c r="C22" s="5">
        <v>2256</v>
      </c>
      <c r="D22" s="5">
        <v>2107</v>
      </c>
      <c r="E22" s="5">
        <v>2379</v>
      </c>
      <c r="F22" s="5">
        <v>2351</v>
      </c>
      <c r="G22" s="5">
        <v>4730</v>
      </c>
      <c r="H22" s="5">
        <v>356</v>
      </c>
      <c r="I22" s="5">
        <v>497.76</v>
      </c>
      <c r="J22" s="5">
        <v>4203</v>
      </c>
      <c r="K22" s="5">
        <v>2586</v>
      </c>
      <c r="L22" s="5">
        <v>2051</v>
      </c>
    </row>
    <row r="23" spans="1:12" x14ac:dyDescent="0.3">
      <c r="A23" s="5">
        <v>19</v>
      </c>
      <c r="B23" s="5" t="s">
        <v>114</v>
      </c>
      <c r="C23" s="5">
        <v>15346</v>
      </c>
      <c r="D23" s="5">
        <v>0</v>
      </c>
      <c r="E23" s="5">
        <v>6374</v>
      </c>
      <c r="F23" s="5">
        <v>8967</v>
      </c>
      <c r="G23" s="5">
        <v>15341</v>
      </c>
      <c r="H23" s="5">
        <v>592</v>
      </c>
      <c r="I23" s="5">
        <v>771.22</v>
      </c>
      <c r="J23" s="5">
        <v>15264</v>
      </c>
      <c r="K23" s="5">
        <v>12805</v>
      </c>
      <c r="L23" s="5">
        <v>6887</v>
      </c>
    </row>
    <row r="24" spans="1:12" x14ac:dyDescent="0.3">
      <c r="A24" s="5">
        <v>20</v>
      </c>
      <c r="B24" s="5" t="s">
        <v>115</v>
      </c>
      <c r="C24" s="5">
        <v>3815</v>
      </c>
      <c r="D24" s="5">
        <v>251</v>
      </c>
      <c r="E24" s="5">
        <v>1866</v>
      </c>
      <c r="F24" s="5">
        <v>2200</v>
      </c>
      <c r="G24" s="5">
        <v>4066</v>
      </c>
      <c r="H24" s="5">
        <v>250</v>
      </c>
      <c r="I24" s="5">
        <v>325.16000000000003</v>
      </c>
      <c r="J24" s="5">
        <v>2120</v>
      </c>
      <c r="K24" s="5">
        <v>1792</v>
      </c>
      <c r="L24" s="5">
        <v>2449</v>
      </c>
    </row>
    <row r="25" spans="1:12" x14ac:dyDescent="0.3">
      <c r="A25" s="5">
        <v>21</v>
      </c>
      <c r="B25" s="5" t="s">
        <v>116</v>
      </c>
      <c r="C25" s="5">
        <v>3726</v>
      </c>
      <c r="D25" s="5">
        <v>17155</v>
      </c>
      <c r="E25" s="5">
        <v>9865</v>
      </c>
      <c r="F25" s="5">
        <v>11003</v>
      </c>
      <c r="G25" s="5">
        <v>20868</v>
      </c>
      <c r="H25" s="5">
        <v>2426</v>
      </c>
      <c r="I25" s="5">
        <v>1617.31</v>
      </c>
      <c r="J25" s="5">
        <v>19359</v>
      </c>
      <c r="K25" s="5">
        <v>14266</v>
      </c>
      <c r="L25" s="5">
        <v>5402</v>
      </c>
    </row>
    <row r="26" spans="1:12" x14ac:dyDescent="0.3">
      <c r="A26" s="5">
        <v>22</v>
      </c>
      <c r="B26" s="5" t="s">
        <v>117</v>
      </c>
      <c r="C26" s="5">
        <v>14723</v>
      </c>
      <c r="D26" s="5">
        <v>47</v>
      </c>
      <c r="E26" s="5">
        <v>6743</v>
      </c>
      <c r="F26" s="5">
        <v>8026</v>
      </c>
      <c r="G26" s="5">
        <v>14769</v>
      </c>
      <c r="H26" s="5">
        <v>930</v>
      </c>
      <c r="I26" s="5">
        <v>1000.24</v>
      </c>
      <c r="J26" s="5">
        <v>14262</v>
      </c>
      <c r="K26" s="5">
        <v>10125</v>
      </c>
      <c r="L26" s="5">
        <v>5404</v>
      </c>
    </row>
    <row r="27" spans="1:12" x14ac:dyDescent="0.3">
      <c r="A27" s="5">
        <v>23</v>
      </c>
      <c r="B27" s="5" t="s">
        <v>118</v>
      </c>
      <c r="C27" s="5">
        <v>26530</v>
      </c>
      <c r="D27" s="5">
        <v>14196</v>
      </c>
      <c r="E27" s="5">
        <v>19448</v>
      </c>
      <c r="F27" s="5">
        <v>21270</v>
      </c>
      <c r="G27" s="5">
        <v>40718</v>
      </c>
      <c r="H27" s="5">
        <v>2804</v>
      </c>
      <c r="I27" s="5">
        <v>2151.7199999999998</v>
      </c>
      <c r="J27" s="5">
        <v>33290</v>
      </c>
      <c r="K27" s="5">
        <v>28605</v>
      </c>
      <c r="L27" s="5">
        <v>8973</v>
      </c>
    </row>
    <row r="28" spans="1:12" x14ac:dyDescent="0.3">
      <c r="A28" s="6" t="s">
        <v>28</v>
      </c>
      <c r="B28" s="6" t="s">
        <v>16</v>
      </c>
      <c r="C28" s="6">
        <f>SUM(C5:C27)</f>
        <v>191425</v>
      </c>
      <c r="D28" s="6">
        <f t="shared" ref="D28:L28" si="0">SUM(D5:D27)</f>
        <v>158900</v>
      </c>
      <c r="E28" s="6">
        <f t="shared" si="0"/>
        <v>164501</v>
      </c>
      <c r="F28" s="6">
        <f t="shared" si="0"/>
        <v>195753</v>
      </c>
      <c r="G28" s="6">
        <f t="shared" si="0"/>
        <v>360254</v>
      </c>
      <c r="H28" s="6">
        <f t="shared" si="0"/>
        <v>28627</v>
      </c>
      <c r="I28" s="6">
        <f t="shared" si="0"/>
        <v>61590.590000000011</v>
      </c>
      <c r="J28" s="6">
        <f t="shared" si="0"/>
        <v>337661</v>
      </c>
      <c r="K28" s="6">
        <f t="shared" si="0"/>
        <v>271603</v>
      </c>
      <c r="L28" s="6">
        <f t="shared" si="0"/>
        <v>123979</v>
      </c>
    </row>
  </sheetData>
  <mergeCells count="3">
    <mergeCell ref="A2:L2"/>
    <mergeCell ref="A3:L3"/>
    <mergeCell ref="A1:L1"/>
  </mergeCells>
  <printOptions gridLines="1"/>
  <pageMargins left="0.7" right="0.7" top="0.75" bottom="0.75" header="0.3" footer="0.3"/>
  <pageSetup scale="83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rgb="FF00B050"/>
  </sheetPr>
  <dimension ref="A1:J30"/>
  <sheetViews>
    <sheetView workbookViewId="0">
      <selection sqref="A1:J1"/>
    </sheetView>
  </sheetViews>
  <sheetFormatPr defaultRowHeight="14.4" x14ac:dyDescent="0.3"/>
  <cols>
    <col min="1" max="1" width="9" customWidth="1"/>
    <col min="2" max="2" width="7.109375" customWidth="1"/>
    <col min="3" max="3" width="10.33203125" customWidth="1"/>
    <col min="4" max="4" width="11.109375" customWidth="1"/>
    <col min="5" max="5" width="10.5546875" customWidth="1"/>
    <col min="6" max="6" width="11.109375" customWidth="1"/>
    <col min="7" max="7" width="9.88671875" customWidth="1"/>
    <col min="8" max="8" width="10" customWidth="1"/>
    <col min="9" max="9" width="10.109375" customWidth="1"/>
    <col min="10" max="10" width="10.33203125" customWidth="1"/>
  </cols>
  <sheetData>
    <row r="1" spans="1:10" ht="28.5" customHeight="1" x14ac:dyDescent="0.3">
      <c r="A1" s="826">
        <v>83</v>
      </c>
      <c r="B1" s="827"/>
      <c r="C1" s="827"/>
      <c r="D1" s="827"/>
      <c r="E1" s="827"/>
      <c r="F1" s="827"/>
      <c r="G1" s="827"/>
      <c r="H1" s="827"/>
      <c r="I1" s="827"/>
      <c r="J1" s="828"/>
    </row>
    <row r="2" spans="1:10" ht="51.75" customHeight="1" x14ac:dyDescent="0.3">
      <c r="A2" s="598" t="s">
        <v>754</v>
      </c>
      <c r="B2" s="599"/>
      <c r="C2" s="599"/>
      <c r="D2" s="599"/>
      <c r="E2" s="599"/>
      <c r="F2" s="599"/>
      <c r="G2" s="599"/>
      <c r="H2" s="599"/>
      <c r="I2" s="599"/>
      <c r="J2" s="600"/>
    </row>
    <row r="3" spans="1:10" ht="28.5" customHeight="1" x14ac:dyDescent="0.45">
      <c r="A3" s="577" t="s">
        <v>33</v>
      </c>
      <c r="B3" s="609"/>
      <c r="C3" s="609"/>
      <c r="D3" s="609"/>
      <c r="E3" s="609"/>
      <c r="F3" s="609"/>
      <c r="G3" s="609"/>
      <c r="H3" s="609"/>
      <c r="I3" s="609"/>
      <c r="J3" s="611"/>
    </row>
    <row r="4" spans="1:10" ht="57.6" x14ac:dyDescent="0.3">
      <c r="A4" s="215" t="s">
        <v>0</v>
      </c>
      <c r="B4" s="1" t="s">
        <v>1</v>
      </c>
      <c r="C4" s="1" t="s">
        <v>48</v>
      </c>
      <c r="D4" s="1" t="s">
        <v>500</v>
      </c>
      <c r="E4" s="1" t="s">
        <v>501</v>
      </c>
      <c r="F4" s="1" t="s">
        <v>49</v>
      </c>
      <c r="G4" s="1" t="s">
        <v>502</v>
      </c>
      <c r="H4" s="1" t="s">
        <v>503</v>
      </c>
      <c r="I4" s="1" t="s">
        <v>50</v>
      </c>
      <c r="J4" s="99" t="s">
        <v>504</v>
      </c>
    </row>
    <row r="5" spans="1:10" x14ac:dyDescent="0.3">
      <c r="A5" s="216">
        <v>1</v>
      </c>
      <c r="B5" s="2" t="s">
        <v>3</v>
      </c>
      <c r="C5" s="2">
        <v>1036</v>
      </c>
      <c r="D5" s="2">
        <v>1036</v>
      </c>
      <c r="E5" s="2">
        <v>1016</v>
      </c>
      <c r="F5" s="2">
        <v>1965</v>
      </c>
      <c r="G5" s="2">
        <v>1965</v>
      </c>
      <c r="H5" s="2">
        <v>1948</v>
      </c>
      <c r="I5" s="10">
        <v>568</v>
      </c>
      <c r="J5" s="12">
        <v>3569</v>
      </c>
    </row>
    <row r="6" spans="1:10" x14ac:dyDescent="0.3">
      <c r="A6" s="216">
        <v>2</v>
      </c>
      <c r="B6" s="2" t="s">
        <v>4</v>
      </c>
      <c r="C6" s="2">
        <v>1580</v>
      </c>
      <c r="D6" s="2">
        <v>1580</v>
      </c>
      <c r="E6" s="2">
        <v>0</v>
      </c>
      <c r="F6" s="2">
        <v>2530</v>
      </c>
      <c r="G6" s="2">
        <v>0</v>
      </c>
      <c r="H6" s="2">
        <v>0</v>
      </c>
      <c r="I6" s="10">
        <v>250</v>
      </c>
      <c r="J6" s="12">
        <v>4360</v>
      </c>
    </row>
    <row r="7" spans="1:10" x14ac:dyDescent="0.3">
      <c r="A7" s="216">
        <v>3</v>
      </c>
      <c r="B7" s="2" t="s">
        <v>5</v>
      </c>
      <c r="C7" s="2">
        <v>309</v>
      </c>
      <c r="D7" s="2">
        <v>309</v>
      </c>
      <c r="E7" s="2">
        <v>227</v>
      </c>
      <c r="F7" s="2">
        <v>647</v>
      </c>
      <c r="G7" s="2">
        <v>647</v>
      </c>
      <c r="H7" s="2">
        <v>612</v>
      </c>
      <c r="I7" s="10">
        <v>43</v>
      </c>
      <c r="J7" s="12">
        <v>999</v>
      </c>
    </row>
    <row r="8" spans="1:10" x14ac:dyDescent="0.3">
      <c r="A8" s="216">
        <v>4</v>
      </c>
      <c r="B8" s="2" t="s">
        <v>6</v>
      </c>
      <c r="C8" s="2">
        <v>1824</v>
      </c>
      <c r="D8" s="2">
        <v>49017</v>
      </c>
      <c r="E8" s="2">
        <v>870</v>
      </c>
      <c r="F8" s="2">
        <v>4440</v>
      </c>
      <c r="G8" s="2">
        <v>55315</v>
      </c>
      <c r="H8" s="2">
        <v>2505</v>
      </c>
      <c r="I8" s="10">
        <v>1388</v>
      </c>
      <c r="J8" s="12">
        <v>7652</v>
      </c>
    </row>
    <row r="9" spans="1:10" x14ac:dyDescent="0.3">
      <c r="A9" s="216">
        <v>5</v>
      </c>
      <c r="B9" s="2" t="s">
        <v>7</v>
      </c>
      <c r="C9" s="2">
        <v>1017</v>
      </c>
      <c r="D9" s="2">
        <v>44342</v>
      </c>
      <c r="E9" s="2">
        <v>907</v>
      </c>
      <c r="F9" s="2">
        <v>2912</v>
      </c>
      <c r="G9" s="2">
        <v>52587</v>
      </c>
      <c r="H9" s="2">
        <v>2733</v>
      </c>
      <c r="I9" s="10">
        <v>317</v>
      </c>
      <c r="J9" s="12">
        <v>4246</v>
      </c>
    </row>
    <row r="10" spans="1:10" x14ac:dyDescent="0.3">
      <c r="A10" s="216">
        <v>6</v>
      </c>
      <c r="B10" s="2" t="s">
        <v>8</v>
      </c>
      <c r="C10" s="2">
        <v>121</v>
      </c>
      <c r="D10" s="2">
        <v>121</v>
      </c>
      <c r="E10" s="2">
        <v>115</v>
      </c>
      <c r="F10" s="2">
        <v>265</v>
      </c>
      <c r="G10" s="2">
        <v>265</v>
      </c>
      <c r="H10" s="2">
        <v>242</v>
      </c>
      <c r="I10" s="10">
        <v>90</v>
      </c>
      <c r="J10" s="12">
        <v>476</v>
      </c>
    </row>
    <row r="11" spans="1:10" x14ac:dyDescent="0.3">
      <c r="A11" s="216">
        <v>7</v>
      </c>
      <c r="B11" s="2" t="s">
        <v>9</v>
      </c>
      <c r="C11" s="2">
        <v>70</v>
      </c>
      <c r="D11" s="2">
        <v>2015</v>
      </c>
      <c r="E11" s="2">
        <v>62</v>
      </c>
      <c r="F11" s="2">
        <v>95</v>
      </c>
      <c r="G11" s="2">
        <v>2042</v>
      </c>
      <c r="H11" s="2">
        <v>88</v>
      </c>
      <c r="I11" s="10">
        <v>14</v>
      </c>
      <c r="J11" s="12">
        <v>179</v>
      </c>
    </row>
    <row r="12" spans="1:10" x14ac:dyDescent="0.3">
      <c r="A12" s="216">
        <v>8</v>
      </c>
      <c r="B12" s="2" t="s">
        <v>10</v>
      </c>
      <c r="C12" s="2">
        <v>268</v>
      </c>
      <c r="D12" s="2">
        <v>339</v>
      </c>
      <c r="E12" s="2">
        <v>240</v>
      </c>
      <c r="F12" s="2">
        <v>153</v>
      </c>
      <c r="G12" s="2">
        <v>214</v>
      </c>
      <c r="H12" s="2">
        <v>171</v>
      </c>
      <c r="I12" s="10">
        <v>185</v>
      </c>
      <c r="J12" s="12">
        <v>606</v>
      </c>
    </row>
    <row r="13" spans="1:10" x14ac:dyDescent="0.3">
      <c r="A13" s="216">
        <v>9</v>
      </c>
      <c r="B13" s="2" t="s">
        <v>11</v>
      </c>
      <c r="C13" s="2">
        <v>143</v>
      </c>
      <c r="D13" s="2">
        <v>538</v>
      </c>
      <c r="E13" s="2">
        <v>6</v>
      </c>
      <c r="F13" s="2">
        <v>13</v>
      </c>
      <c r="G13" s="2">
        <v>538</v>
      </c>
      <c r="H13" s="2">
        <v>13</v>
      </c>
      <c r="I13" s="10">
        <v>608</v>
      </c>
      <c r="J13" s="12">
        <v>764</v>
      </c>
    </row>
    <row r="14" spans="1:10" x14ac:dyDescent="0.3">
      <c r="A14" s="216">
        <v>10</v>
      </c>
      <c r="B14" s="2" t="s">
        <v>12</v>
      </c>
      <c r="C14" s="2">
        <v>56551</v>
      </c>
      <c r="D14" s="2">
        <v>491894</v>
      </c>
      <c r="E14" s="2">
        <v>22926</v>
      </c>
      <c r="F14" s="2">
        <v>110020</v>
      </c>
      <c r="G14" s="2">
        <v>688916</v>
      </c>
      <c r="H14" s="2">
        <v>41761</v>
      </c>
      <c r="I14" s="10">
        <v>7503</v>
      </c>
      <c r="J14" s="12">
        <v>174074</v>
      </c>
    </row>
    <row r="15" spans="1:10" x14ac:dyDescent="0.3">
      <c r="A15" s="216">
        <v>11</v>
      </c>
      <c r="B15" s="2" t="s">
        <v>13</v>
      </c>
      <c r="C15" s="2">
        <v>832</v>
      </c>
      <c r="D15" s="2">
        <v>15879</v>
      </c>
      <c r="E15" s="2">
        <v>583</v>
      </c>
      <c r="F15" s="2">
        <v>971</v>
      </c>
      <c r="G15" s="2">
        <v>20383</v>
      </c>
      <c r="H15" s="2">
        <v>735</v>
      </c>
      <c r="I15" s="10">
        <v>257</v>
      </c>
      <c r="J15" s="12">
        <v>2060</v>
      </c>
    </row>
    <row r="16" spans="1:10" x14ac:dyDescent="0.3">
      <c r="A16" s="216">
        <v>12</v>
      </c>
      <c r="B16" s="2" t="s">
        <v>14</v>
      </c>
      <c r="C16" s="2">
        <v>150</v>
      </c>
      <c r="D16" s="2">
        <v>2945</v>
      </c>
      <c r="E16" s="2">
        <v>142</v>
      </c>
      <c r="F16" s="2">
        <v>216</v>
      </c>
      <c r="G16" s="2">
        <v>3477</v>
      </c>
      <c r="H16" s="2">
        <v>199</v>
      </c>
      <c r="I16" s="10">
        <v>17</v>
      </c>
      <c r="J16" s="12">
        <v>383</v>
      </c>
    </row>
    <row r="17" spans="1:10" ht="18" customHeight="1" x14ac:dyDescent="0.3">
      <c r="A17" s="217" t="s">
        <v>15</v>
      </c>
      <c r="B17" s="3" t="s">
        <v>16</v>
      </c>
      <c r="C17" s="3">
        <f>SUM(C5:C16)</f>
        <v>63901</v>
      </c>
      <c r="D17" s="3">
        <f t="shared" ref="D17:J17" si="0">SUM(D5:D16)</f>
        <v>610015</v>
      </c>
      <c r="E17" s="3">
        <f t="shared" si="0"/>
        <v>27094</v>
      </c>
      <c r="F17" s="3">
        <f t="shared" si="0"/>
        <v>124227</v>
      </c>
      <c r="G17" s="3">
        <f t="shared" si="0"/>
        <v>826349</v>
      </c>
      <c r="H17" s="3">
        <f t="shared" si="0"/>
        <v>51007</v>
      </c>
      <c r="I17" s="11">
        <f t="shared" si="0"/>
        <v>11240</v>
      </c>
      <c r="J17" s="13">
        <f t="shared" si="0"/>
        <v>199368</v>
      </c>
    </row>
    <row r="18" spans="1:10" x14ac:dyDescent="0.3">
      <c r="A18" s="216">
        <v>1</v>
      </c>
      <c r="B18" s="2" t="s">
        <v>17</v>
      </c>
      <c r="C18" s="2">
        <v>166</v>
      </c>
      <c r="D18" s="2">
        <v>0</v>
      </c>
      <c r="E18" s="2">
        <v>0</v>
      </c>
      <c r="F18" s="2">
        <v>348</v>
      </c>
      <c r="G18" s="2">
        <v>0</v>
      </c>
      <c r="H18" s="2">
        <v>0</v>
      </c>
      <c r="I18" s="10">
        <v>524</v>
      </c>
      <c r="J18" s="12">
        <v>1038</v>
      </c>
    </row>
    <row r="19" spans="1:10" x14ac:dyDescent="0.3">
      <c r="A19" s="216">
        <v>2</v>
      </c>
      <c r="B19" s="2" t="s">
        <v>34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10">
        <v>6</v>
      </c>
      <c r="J19" s="12">
        <v>6</v>
      </c>
    </row>
    <row r="20" spans="1:10" x14ac:dyDescent="0.3">
      <c r="A20" s="216">
        <v>3</v>
      </c>
      <c r="B20" s="2" t="s">
        <v>18</v>
      </c>
      <c r="C20" s="2">
        <v>524</v>
      </c>
      <c r="D20" s="2">
        <v>524</v>
      </c>
      <c r="E20" s="2">
        <v>296</v>
      </c>
      <c r="F20" s="2">
        <v>740</v>
      </c>
      <c r="G20" s="2">
        <v>740</v>
      </c>
      <c r="H20" s="2">
        <v>436</v>
      </c>
      <c r="I20" s="10">
        <v>283</v>
      </c>
      <c r="J20" s="12">
        <v>1547</v>
      </c>
    </row>
    <row r="21" spans="1:10" x14ac:dyDescent="0.3">
      <c r="A21" s="216">
        <v>4</v>
      </c>
      <c r="B21" s="2" t="s">
        <v>19</v>
      </c>
      <c r="C21" s="2">
        <v>218</v>
      </c>
      <c r="D21" s="2">
        <v>0</v>
      </c>
      <c r="E21" s="2">
        <v>208</v>
      </c>
      <c r="F21" s="2">
        <v>1026</v>
      </c>
      <c r="G21" s="2">
        <v>0</v>
      </c>
      <c r="H21" s="2">
        <v>1025</v>
      </c>
      <c r="I21" s="10">
        <v>24</v>
      </c>
      <c r="J21" s="12">
        <v>1268</v>
      </c>
    </row>
    <row r="22" spans="1:10" x14ac:dyDescent="0.3">
      <c r="A22" s="216">
        <v>5</v>
      </c>
      <c r="B22" s="2" t="s">
        <v>20</v>
      </c>
      <c r="C22" s="2">
        <v>307</v>
      </c>
      <c r="D22" s="2">
        <v>161</v>
      </c>
      <c r="E22" s="2">
        <v>161</v>
      </c>
      <c r="F22" s="2">
        <v>553</v>
      </c>
      <c r="G22" s="2">
        <v>305</v>
      </c>
      <c r="H22" s="2">
        <v>305</v>
      </c>
      <c r="I22" s="10">
        <v>200</v>
      </c>
      <c r="J22" s="12">
        <v>1060</v>
      </c>
    </row>
    <row r="23" spans="1:10" x14ac:dyDescent="0.3">
      <c r="A23" s="216">
        <v>6</v>
      </c>
      <c r="B23" s="2" t="s">
        <v>21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10">
        <v>0</v>
      </c>
      <c r="J23" s="12">
        <v>0</v>
      </c>
    </row>
    <row r="24" spans="1:10" x14ac:dyDescent="0.3">
      <c r="A24" s="216">
        <v>7</v>
      </c>
      <c r="B24" s="2" t="s">
        <v>22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10">
        <v>0</v>
      </c>
      <c r="J24" s="12">
        <v>0</v>
      </c>
    </row>
    <row r="25" spans="1:10" x14ac:dyDescent="0.3">
      <c r="A25" s="216">
        <v>8</v>
      </c>
      <c r="B25" s="2" t="s">
        <v>23</v>
      </c>
      <c r="C25" s="2">
        <v>1</v>
      </c>
      <c r="D25" s="2">
        <v>1</v>
      </c>
      <c r="E25" s="2">
        <v>1</v>
      </c>
      <c r="F25" s="2">
        <v>2</v>
      </c>
      <c r="G25" s="2">
        <v>2</v>
      </c>
      <c r="H25" s="2">
        <v>2</v>
      </c>
      <c r="I25" s="10">
        <v>0</v>
      </c>
      <c r="J25" s="12">
        <v>3</v>
      </c>
    </row>
    <row r="26" spans="1:10" x14ac:dyDescent="0.3">
      <c r="A26" s="217" t="s">
        <v>24</v>
      </c>
      <c r="B26" s="3" t="s">
        <v>16</v>
      </c>
      <c r="C26" s="3">
        <f>SUM(C18:C25)</f>
        <v>1216</v>
      </c>
      <c r="D26" s="3">
        <f t="shared" ref="D26:J26" si="1">SUM(D18:D25)</f>
        <v>686</v>
      </c>
      <c r="E26" s="3">
        <f t="shared" si="1"/>
        <v>666</v>
      </c>
      <c r="F26" s="3">
        <f t="shared" si="1"/>
        <v>2669</v>
      </c>
      <c r="G26" s="3">
        <f t="shared" si="1"/>
        <v>1047</v>
      </c>
      <c r="H26" s="3">
        <f t="shared" si="1"/>
        <v>1768</v>
      </c>
      <c r="I26" s="11">
        <f t="shared" si="1"/>
        <v>1037</v>
      </c>
      <c r="J26" s="13">
        <f t="shared" si="1"/>
        <v>4922</v>
      </c>
    </row>
    <row r="27" spans="1:10" x14ac:dyDescent="0.3">
      <c r="A27" s="216">
        <v>1</v>
      </c>
      <c r="B27" s="2" t="s">
        <v>25</v>
      </c>
      <c r="C27" s="2">
        <v>10755</v>
      </c>
      <c r="D27" s="2">
        <v>130041</v>
      </c>
      <c r="E27" s="2">
        <v>5609</v>
      </c>
      <c r="F27" s="2">
        <v>18134</v>
      </c>
      <c r="G27" s="2">
        <v>158067</v>
      </c>
      <c r="H27" s="2">
        <v>10053</v>
      </c>
      <c r="I27" s="10">
        <v>1271</v>
      </c>
      <c r="J27" s="12">
        <v>30160</v>
      </c>
    </row>
    <row r="28" spans="1:10" x14ac:dyDescent="0.3">
      <c r="A28" s="217" t="s">
        <v>26</v>
      </c>
      <c r="B28" s="3" t="s">
        <v>16</v>
      </c>
      <c r="C28" s="3">
        <f>C27</f>
        <v>10755</v>
      </c>
      <c r="D28" s="3">
        <f t="shared" ref="D28:J28" si="2">D27</f>
        <v>130041</v>
      </c>
      <c r="E28" s="3">
        <f t="shared" si="2"/>
        <v>5609</v>
      </c>
      <c r="F28" s="3">
        <f t="shared" si="2"/>
        <v>18134</v>
      </c>
      <c r="G28" s="3">
        <f t="shared" si="2"/>
        <v>158067</v>
      </c>
      <c r="H28" s="3">
        <f t="shared" si="2"/>
        <v>10053</v>
      </c>
      <c r="I28" s="11">
        <f t="shared" si="2"/>
        <v>1271</v>
      </c>
      <c r="J28" s="13">
        <f t="shared" si="2"/>
        <v>30160</v>
      </c>
    </row>
    <row r="29" spans="1:10" x14ac:dyDescent="0.3">
      <c r="A29" s="216">
        <v>1</v>
      </c>
      <c r="B29" s="2" t="s">
        <v>27</v>
      </c>
      <c r="C29" s="2">
        <v>929</v>
      </c>
      <c r="D29" s="2">
        <v>0</v>
      </c>
      <c r="E29" s="2">
        <v>0</v>
      </c>
      <c r="F29" s="2">
        <v>937</v>
      </c>
      <c r="G29" s="2">
        <v>0</v>
      </c>
      <c r="H29" s="2">
        <v>0</v>
      </c>
      <c r="I29" s="10">
        <v>20</v>
      </c>
      <c r="J29" s="12">
        <v>1886</v>
      </c>
    </row>
    <row r="30" spans="1:10" x14ac:dyDescent="0.3">
      <c r="A30" s="218" t="s">
        <v>28</v>
      </c>
      <c r="B30" s="219" t="s">
        <v>16</v>
      </c>
      <c r="C30" s="219">
        <f>C17+C26+C28+C29</f>
        <v>76801</v>
      </c>
      <c r="D30" s="219">
        <f t="shared" ref="D30:I30" si="3">D17+D26+D28+D29</f>
        <v>740742</v>
      </c>
      <c r="E30" s="219">
        <f t="shared" si="3"/>
        <v>33369</v>
      </c>
      <c r="F30" s="219">
        <f t="shared" si="3"/>
        <v>145967</v>
      </c>
      <c r="G30" s="219">
        <f t="shared" si="3"/>
        <v>985463</v>
      </c>
      <c r="H30" s="219">
        <f t="shared" si="3"/>
        <v>62828</v>
      </c>
      <c r="I30" s="238">
        <f t="shared" si="3"/>
        <v>13568</v>
      </c>
      <c r="J30" s="13">
        <f>C30+F30+I30</f>
        <v>236336</v>
      </c>
    </row>
  </sheetData>
  <mergeCells count="3">
    <mergeCell ref="A2:J2"/>
    <mergeCell ref="A3:J3"/>
    <mergeCell ref="A1:J1"/>
  </mergeCells>
  <pageMargins left="0.52" right="0.25" top="0.75" bottom="0.75" header="0.3" footer="0.3"/>
  <pageSetup paperSize="9" scale="95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rgb="FF00B050"/>
  </sheetPr>
  <dimension ref="A1:J28"/>
  <sheetViews>
    <sheetView workbookViewId="0">
      <selection sqref="A1:J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10.5546875" style="273" customWidth="1"/>
    <col min="4" max="4" width="8.6640625" style="273" customWidth="1"/>
    <col min="5" max="5" width="9.6640625" style="273" customWidth="1"/>
    <col min="6" max="6" width="10.33203125" style="273" customWidth="1"/>
    <col min="7" max="7" width="8.109375" style="273" customWidth="1"/>
    <col min="8" max="8" width="9" style="273" customWidth="1"/>
    <col min="9" max="10" width="10" style="273" customWidth="1"/>
  </cols>
  <sheetData>
    <row r="1" spans="1:10" ht="42" customHeight="1" x14ac:dyDescent="0.3">
      <c r="A1" s="656">
        <v>84</v>
      </c>
      <c r="B1" s="657"/>
      <c r="C1" s="657"/>
      <c r="D1" s="657"/>
      <c r="E1" s="657"/>
      <c r="F1" s="657"/>
      <c r="G1" s="657"/>
      <c r="H1" s="657"/>
      <c r="I1" s="657"/>
      <c r="J1" s="658"/>
    </row>
    <row r="2" spans="1:10" ht="48" customHeight="1" x14ac:dyDescent="0.45">
      <c r="A2" s="623" t="s">
        <v>890</v>
      </c>
      <c r="B2" s="829"/>
      <c r="C2" s="829"/>
      <c r="D2" s="829"/>
      <c r="E2" s="829"/>
      <c r="F2" s="829"/>
      <c r="G2" s="829"/>
      <c r="H2" s="829"/>
      <c r="I2" s="829"/>
      <c r="J2" s="830"/>
    </row>
    <row r="3" spans="1:10" ht="57.6" x14ac:dyDescent="0.3">
      <c r="A3" s="456" t="s">
        <v>0</v>
      </c>
      <c r="B3" s="456" t="s">
        <v>84</v>
      </c>
      <c r="C3" s="435" t="s">
        <v>48</v>
      </c>
      <c r="D3" s="435" t="s">
        <v>891</v>
      </c>
      <c r="E3" s="435" t="s">
        <v>892</v>
      </c>
      <c r="F3" s="435" t="s">
        <v>49</v>
      </c>
      <c r="G3" s="435" t="s">
        <v>893</v>
      </c>
      <c r="H3" s="435" t="s">
        <v>894</v>
      </c>
      <c r="I3" s="435" t="s">
        <v>50</v>
      </c>
      <c r="J3" s="435" t="s">
        <v>504</v>
      </c>
    </row>
    <row r="4" spans="1:10" x14ac:dyDescent="0.3">
      <c r="A4" s="5">
        <v>1</v>
      </c>
      <c r="B4" s="5" t="s">
        <v>96</v>
      </c>
      <c r="C4" s="434">
        <v>700</v>
      </c>
      <c r="D4" s="434">
        <v>7664</v>
      </c>
      <c r="E4" s="434">
        <v>244</v>
      </c>
      <c r="F4" s="434">
        <v>1130</v>
      </c>
      <c r="G4" s="434">
        <v>10584</v>
      </c>
      <c r="H4" s="434">
        <v>388</v>
      </c>
      <c r="I4" s="434">
        <v>12</v>
      </c>
      <c r="J4" s="434">
        <v>1842</v>
      </c>
    </row>
    <row r="5" spans="1:10" x14ac:dyDescent="0.3">
      <c r="A5" s="5">
        <v>2</v>
      </c>
      <c r="B5" s="5" t="s">
        <v>97</v>
      </c>
      <c r="C5" s="434">
        <v>4903</v>
      </c>
      <c r="D5" s="434">
        <v>47494</v>
      </c>
      <c r="E5" s="434">
        <v>1626</v>
      </c>
      <c r="F5" s="434">
        <v>15192</v>
      </c>
      <c r="G5" s="434">
        <v>71075</v>
      </c>
      <c r="H5" s="434">
        <v>5856</v>
      </c>
      <c r="I5" s="434">
        <v>1195</v>
      </c>
      <c r="J5" s="434">
        <v>21290</v>
      </c>
    </row>
    <row r="6" spans="1:10" x14ac:dyDescent="0.3">
      <c r="A6" s="5">
        <v>3</v>
      </c>
      <c r="B6" s="5" t="s">
        <v>98</v>
      </c>
      <c r="C6" s="434">
        <v>726</v>
      </c>
      <c r="D6" s="434">
        <v>3125</v>
      </c>
      <c r="E6" s="434">
        <v>355</v>
      </c>
      <c r="F6" s="434">
        <v>922</v>
      </c>
      <c r="G6" s="434">
        <v>4147</v>
      </c>
      <c r="H6" s="434">
        <v>422</v>
      </c>
      <c r="I6" s="434">
        <v>25</v>
      </c>
      <c r="J6" s="434">
        <v>1673</v>
      </c>
    </row>
    <row r="7" spans="1:10" x14ac:dyDescent="0.3">
      <c r="A7" s="5">
        <v>4</v>
      </c>
      <c r="B7" s="5" t="s">
        <v>99</v>
      </c>
      <c r="C7" s="434">
        <v>875</v>
      </c>
      <c r="D7" s="434">
        <v>25946</v>
      </c>
      <c r="E7" s="434">
        <v>226</v>
      </c>
      <c r="F7" s="434">
        <v>1430</v>
      </c>
      <c r="G7" s="434">
        <v>33309</v>
      </c>
      <c r="H7" s="434">
        <v>476</v>
      </c>
      <c r="I7" s="434">
        <v>249</v>
      </c>
      <c r="J7" s="434">
        <v>2554</v>
      </c>
    </row>
    <row r="8" spans="1:10" x14ac:dyDescent="0.3">
      <c r="A8" s="5">
        <v>5</v>
      </c>
      <c r="B8" s="5" t="s">
        <v>100</v>
      </c>
      <c r="C8" s="434">
        <v>5842</v>
      </c>
      <c r="D8" s="434">
        <v>88769</v>
      </c>
      <c r="E8" s="434">
        <v>2456</v>
      </c>
      <c r="F8" s="434">
        <v>14941</v>
      </c>
      <c r="G8" s="434">
        <v>115975</v>
      </c>
      <c r="H8" s="434">
        <v>5114</v>
      </c>
      <c r="I8" s="434">
        <v>1529</v>
      </c>
      <c r="J8" s="434">
        <v>22312</v>
      </c>
    </row>
    <row r="9" spans="1:10" x14ac:dyDescent="0.3">
      <c r="A9" s="5">
        <v>6</v>
      </c>
      <c r="B9" s="5" t="s">
        <v>101</v>
      </c>
      <c r="C9" s="434">
        <v>759.6</v>
      </c>
      <c r="D9" s="434">
        <v>8292.24</v>
      </c>
      <c r="E9" s="434">
        <v>373.5</v>
      </c>
      <c r="F9" s="434">
        <v>1010.34</v>
      </c>
      <c r="G9" s="434">
        <v>10749.96</v>
      </c>
      <c r="H9" s="434">
        <v>527.22</v>
      </c>
      <c r="I9" s="434">
        <v>56.7</v>
      </c>
      <c r="J9" s="434">
        <v>1826.64</v>
      </c>
    </row>
    <row r="10" spans="1:10" x14ac:dyDescent="0.3">
      <c r="A10" s="5">
        <v>7</v>
      </c>
      <c r="B10" s="5" t="s">
        <v>102</v>
      </c>
      <c r="C10" s="434">
        <v>261</v>
      </c>
      <c r="D10" s="434">
        <v>5093</v>
      </c>
      <c r="E10" s="434">
        <v>92</v>
      </c>
      <c r="F10" s="434">
        <v>386</v>
      </c>
      <c r="G10" s="434">
        <v>7411</v>
      </c>
      <c r="H10" s="434">
        <v>145</v>
      </c>
      <c r="I10" s="434">
        <v>6</v>
      </c>
      <c r="J10" s="434">
        <v>653</v>
      </c>
    </row>
    <row r="11" spans="1:10" x14ac:dyDescent="0.3">
      <c r="A11" s="5">
        <v>8</v>
      </c>
      <c r="B11" s="5" t="s">
        <v>103</v>
      </c>
      <c r="C11" s="434">
        <v>379</v>
      </c>
      <c r="D11" s="434">
        <v>5837</v>
      </c>
      <c r="E11" s="434">
        <v>79</v>
      </c>
      <c r="F11" s="434">
        <v>527</v>
      </c>
      <c r="G11" s="434">
        <v>8077</v>
      </c>
      <c r="H11" s="434">
        <v>134</v>
      </c>
      <c r="I11" s="434">
        <v>89</v>
      </c>
      <c r="J11" s="434">
        <v>995</v>
      </c>
    </row>
    <row r="12" spans="1:10" x14ac:dyDescent="0.3">
      <c r="A12" s="5">
        <v>9</v>
      </c>
      <c r="B12" s="5" t="s">
        <v>104</v>
      </c>
      <c r="C12" s="434">
        <v>4165</v>
      </c>
      <c r="D12" s="434">
        <v>25434</v>
      </c>
      <c r="E12" s="434">
        <v>1452</v>
      </c>
      <c r="F12" s="434">
        <v>7048</v>
      </c>
      <c r="G12" s="434">
        <v>34537</v>
      </c>
      <c r="H12" s="434">
        <v>2937</v>
      </c>
      <c r="I12" s="434">
        <v>377</v>
      </c>
      <c r="J12" s="434">
        <v>11590</v>
      </c>
    </row>
    <row r="13" spans="1:10" x14ac:dyDescent="0.3">
      <c r="A13" s="5">
        <v>10</v>
      </c>
      <c r="B13" s="5" t="s">
        <v>105</v>
      </c>
      <c r="C13" s="434">
        <v>392</v>
      </c>
      <c r="D13" s="434">
        <v>15821</v>
      </c>
      <c r="E13" s="434">
        <v>120</v>
      </c>
      <c r="F13" s="434">
        <v>1640</v>
      </c>
      <c r="G13" s="434">
        <v>24010</v>
      </c>
      <c r="H13" s="434">
        <v>733</v>
      </c>
      <c r="I13" s="434">
        <v>29</v>
      </c>
      <c r="J13" s="434">
        <v>2061</v>
      </c>
    </row>
    <row r="14" spans="1:10" x14ac:dyDescent="0.3">
      <c r="A14" s="5">
        <v>11</v>
      </c>
      <c r="B14" s="5" t="s">
        <v>106</v>
      </c>
      <c r="C14" s="434">
        <v>3398</v>
      </c>
      <c r="D14" s="434">
        <v>21815</v>
      </c>
      <c r="E14" s="434">
        <v>1047</v>
      </c>
      <c r="F14" s="434">
        <v>5478</v>
      </c>
      <c r="G14" s="434">
        <v>30436</v>
      </c>
      <c r="H14" s="434">
        <v>1621</v>
      </c>
      <c r="I14" s="434">
        <v>878</v>
      </c>
      <c r="J14" s="434">
        <v>9754</v>
      </c>
    </row>
    <row r="15" spans="1:10" x14ac:dyDescent="0.3">
      <c r="A15" s="5">
        <v>12</v>
      </c>
      <c r="B15" s="5" t="s">
        <v>107</v>
      </c>
      <c r="C15" s="434">
        <v>3460.4</v>
      </c>
      <c r="D15" s="434">
        <v>37775.760000000002</v>
      </c>
      <c r="E15" s="434">
        <v>1701.5</v>
      </c>
      <c r="F15" s="434">
        <v>4602.66</v>
      </c>
      <c r="G15" s="434">
        <v>48972.04</v>
      </c>
      <c r="H15" s="434">
        <v>2401.7799999999997</v>
      </c>
      <c r="I15" s="434">
        <v>258.3</v>
      </c>
      <c r="J15" s="434">
        <v>8321.36</v>
      </c>
    </row>
    <row r="16" spans="1:10" x14ac:dyDescent="0.3">
      <c r="A16" s="5">
        <v>13</v>
      </c>
      <c r="B16" s="5" t="s">
        <v>108</v>
      </c>
      <c r="C16" s="434">
        <v>5347</v>
      </c>
      <c r="D16" s="434">
        <v>23279</v>
      </c>
      <c r="E16" s="434">
        <v>1888</v>
      </c>
      <c r="F16" s="434">
        <v>14095</v>
      </c>
      <c r="G16" s="434">
        <v>34808</v>
      </c>
      <c r="H16" s="434">
        <v>5734</v>
      </c>
      <c r="I16" s="434">
        <v>1434</v>
      </c>
      <c r="J16" s="434">
        <v>20876</v>
      </c>
    </row>
    <row r="17" spans="1:10" x14ac:dyDescent="0.3">
      <c r="A17" s="5">
        <v>14</v>
      </c>
      <c r="B17" s="5" t="s">
        <v>109</v>
      </c>
      <c r="C17" s="434">
        <v>84</v>
      </c>
      <c r="D17" s="434">
        <v>2519</v>
      </c>
      <c r="E17" s="434">
        <v>41</v>
      </c>
      <c r="F17" s="434">
        <v>103</v>
      </c>
      <c r="G17" s="434">
        <v>3664</v>
      </c>
      <c r="H17" s="434">
        <v>50</v>
      </c>
      <c r="I17" s="434">
        <v>1</v>
      </c>
      <c r="J17" s="434">
        <v>188</v>
      </c>
    </row>
    <row r="18" spans="1:10" x14ac:dyDescent="0.3">
      <c r="A18" s="5">
        <v>15</v>
      </c>
      <c r="B18" s="5" t="s">
        <v>110</v>
      </c>
      <c r="C18" s="434">
        <v>18526</v>
      </c>
      <c r="D18" s="434">
        <v>167082</v>
      </c>
      <c r="E18" s="434">
        <v>9747</v>
      </c>
      <c r="F18" s="434">
        <v>31283</v>
      </c>
      <c r="G18" s="434">
        <v>213047</v>
      </c>
      <c r="H18" s="434">
        <v>16589</v>
      </c>
      <c r="I18" s="434">
        <v>4362</v>
      </c>
      <c r="J18" s="434">
        <v>54171</v>
      </c>
    </row>
    <row r="19" spans="1:10" x14ac:dyDescent="0.3">
      <c r="A19" s="5">
        <v>16</v>
      </c>
      <c r="B19" s="5" t="s">
        <v>111</v>
      </c>
      <c r="C19" s="434">
        <v>697.5</v>
      </c>
      <c r="D19" s="434">
        <v>8117.4</v>
      </c>
      <c r="E19" s="434">
        <v>255.1</v>
      </c>
      <c r="F19" s="434">
        <v>1677.1</v>
      </c>
      <c r="G19" s="434">
        <v>10745.3</v>
      </c>
      <c r="H19" s="434">
        <v>553.79999999999995</v>
      </c>
      <c r="I19" s="434">
        <v>119.4</v>
      </c>
      <c r="J19" s="434">
        <v>2494</v>
      </c>
    </row>
    <row r="20" spans="1:10" x14ac:dyDescent="0.3">
      <c r="A20" s="5">
        <v>17</v>
      </c>
      <c r="B20" s="5" t="s">
        <v>112</v>
      </c>
      <c r="C20" s="434">
        <v>661</v>
      </c>
      <c r="D20" s="434">
        <v>12419</v>
      </c>
      <c r="E20" s="434">
        <v>266</v>
      </c>
      <c r="F20" s="434">
        <v>1236</v>
      </c>
      <c r="G20" s="434">
        <v>16359</v>
      </c>
      <c r="H20" s="434">
        <v>252</v>
      </c>
      <c r="I20" s="434">
        <v>146</v>
      </c>
      <c r="J20" s="434">
        <v>2043</v>
      </c>
    </row>
    <row r="21" spans="1:10" x14ac:dyDescent="0.3">
      <c r="A21" s="5">
        <v>18</v>
      </c>
      <c r="B21" s="5" t="s">
        <v>113</v>
      </c>
      <c r="C21" s="434">
        <v>5021</v>
      </c>
      <c r="D21" s="434">
        <v>31288</v>
      </c>
      <c r="E21" s="434">
        <v>2428</v>
      </c>
      <c r="F21" s="434">
        <v>7455</v>
      </c>
      <c r="G21" s="434">
        <v>39259</v>
      </c>
      <c r="H21" s="434">
        <v>4144</v>
      </c>
      <c r="I21" s="434">
        <v>437</v>
      </c>
      <c r="J21" s="434">
        <v>12913</v>
      </c>
    </row>
    <row r="22" spans="1:10" x14ac:dyDescent="0.3">
      <c r="A22" s="5">
        <v>19</v>
      </c>
      <c r="B22" s="5" t="s">
        <v>114</v>
      </c>
      <c r="C22" s="434">
        <v>1517</v>
      </c>
      <c r="D22" s="434">
        <v>19552</v>
      </c>
      <c r="E22" s="434">
        <v>688</v>
      </c>
      <c r="F22" s="434">
        <v>2293</v>
      </c>
      <c r="G22" s="434">
        <v>28522</v>
      </c>
      <c r="H22" s="434">
        <v>937</v>
      </c>
      <c r="I22" s="434">
        <v>117</v>
      </c>
      <c r="J22" s="434">
        <v>3927</v>
      </c>
    </row>
    <row r="23" spans="1:10" x14ac:dyDescent="0.3">
      <c r="A23" s="5">
        <v>20</v>
      </c>
      <c r="B23" s="5" t="s">
        <v>115</v>
      </c>
      <c r="C23" s="434">
        <v>1657</v>
      </c>
      <c r="D23" s="434">
        <v>18854</v>
      </c>
      <c r="E23" s="434">
        <v>821</v>
      </c>
      <c r="F23" s="434">
        <v>2414</v>
      </c>
      <c r="G23" s="434">
        <v>25238</v>
      </c>
      <c r="H23" s="434">
        <v>1280</v>
      </c>
      <c r="I23" s="434">
        <v>86</v>
      </c>
      <c r="J23" s="434">
        <v>4157</v>
      </c>
    </row>
    <row r="24" spans="1:10" x14ac:dyDescent="0.3">
      <c r="A24" s="5">
        <v>21</v>
      </c>
      <c r="B24" s="5" t="s">
        <v>116</v>
      </c>
      <c r="C24" s="434">
        <v>3610</v>
      </c>
      <c r="D24" s="434">
        <v>41112</v>
      </c>
      <c r="E24" s="434">
        <v>1812</v>
      </c>
      <c r="F24" s="434">
        <v>4837</v>
      </c>
      <c r="G24" s="434">
        <v>53356</v>
      </c>
      <c r="H24" s="434">
        <v>2613</v>
      </c>
      <c r="I24" s="434">
        <v>203</v>
      </c>
      <c r="J24" s="434">
        <v>8650</v>
      </c>
    </row>
    <row r="25" spans="1:10" x14ac:dyDescent="0.3">
      <c r="A25" s="5">
        <v>22</v>
      </c>
      <c r="B25" s="5" t="s">
        <v>117</v>
      </c>
      <c r="C25" s="434">
        <v>7542</v>
      </c>
      <c r="D25" s="434">
        <v>48817</v>
      </c>
      <c r="E25" s="434">
        <v>3355</v>
      </c>
      <c r="F25" s="434">
        <v>11173</v>
      </c>
      <c r="G25" s="434">
        <v>64474</v>
      </c>
      <c r="H25" s="434">
        <v>4936</v>
      </c>
      <c r="I25" s="434">
        <v>884</v>
      </c>
      <c r="J25" s="434">
        <v>19599</v>
      </c>
    </row>
    <row r="26" spans="1:10" x14ac:dyDescent="0.3">
      <c r="A26" s="5">
        <v>23</v>
      </c>
      <c r="B26" s="5" t="s">
        <v>118</v>
      </c>
      <c r="C26" s="434">
        <v>6277.5</v>
      </c>
      <c r="D26" s="434">
        <v>73056.600000000006</v>
      </c>
      <c r="E26" s="434">
        <v>2295.9</v>
      </c>
      <c r="F26" s="434">
        <v>15093.9</v>
      </c>
      <c r="G26" s="434">
        <v>96707.7</v>
      </c>
      <c r="H26" s="434">
        <v>4984.2</v>
      </c>
      <c r="I26" s="434">
        <v>1074.5999999999999</v>
      </c>
      <c r="J26" s="434">
        <v>22446</v>
      </c>
    </row>
    <row r="27" spans="1:10" ht="15.75" customHeight="1" x14ac:dyDescent="0.3">
      <c r="A27" s="6" t="s">
        <v>28</v>
      </c>
      <c r="B27" s="6" t="s">
        <v>16</v>
      </c>
      <c r="C27" s="436">
        <f>SUM(C4:C26)</f>
        <v>76801</v>
      </c>
      <c r="D27" s="436">
        <f t="shared" ref="D27:J27" si="0">SUM(D4:D26)</f>
        <v>739162</v>
      </c>
      <c r="E27" s="436">
        <f t="shared" si="0"/>
        <v>33369</v>
      </c>
      <c r="F27" s="436">
        <f t="shared" si="0"/>
        <v>145967</v>
      </c>
      <c r="G27" s="436">
        <f t="shared" si="0"/>
        <v>985463</v>
      </c>
      <c r="H27" s="436">
        <f t="shared" si="0"/>
        <v>62828</v>
      </c>
      <c r="I27" s="436">
        <f t="shared" si="0"/>
        <v>13568</v>
      </c>
      <c r="J27" s="436">
        <f t="shared" si="0"/>
        <v>236336</v>
      </c>
    </row>
    <row r="28" spans="1:10" x14ac:dyDescent="0.3">
      <c r="C28" s="417"/>
      <c r="D28" s="417"/>
      <c r="E28" s="417"/>
      <c r="F28" s="417"/>
      <c r="G28" s="417"/>
      <c r="H28" s="417"/>
      <c r="I28" s="417"/>
      <c r="J28" s="417"/>
    </row>
  </sheetData>
  <mergeCells count="2">
    <mergeCell ref="A1:J1"/>
    <mergeCell ref="A2:J2"/>
  </mergeCells>
  <pageMargins left="0.56000000000000005" right="0.25" top="0.75" bottom="0.75" header="0.3" footer="0.3"/>
  <pageSetup paperSize="9" scale="9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rgb="FF00B050"/>
  </sheetPr>
  <dimension ref="A1:N31"/>
  <sheetViews>
    <sheetView workbookViewId="0">
      <selection sqref="A1:N1"/>
    </sheetView>
  </sheetViews>
  <sheetFormatPr defaultRowHeight="14.4" x14ac:dyDescent="0.3"/>
  <cols>
    <col min="1" max="1" width="7.33203125" customWidth="1"/>
    <col min="2" max="2" width="6.6640625" customWidth="1"/>
    <col min="3" max="3" width="10.5546875" customWidth="1"/>
    <col min="4" max="4" width="11.5546875" style="46" customWidth="1"/>
    <col min="5" max="5" width="9" customWidth="1"/>
    <col min="6" max="6" width="9.5546875" style="46" bestFit="1" customWidth="1"/>
    <col min="7" max="7" width="4.109375" customWidth="1"/>
    <col min="8" max="8" width="5.5546875" style="46" customWidth="1"/>
    <col min="9" max="9" width="9" customWidth="1"/>
    <col min="10" max="10" width="11.6640625" style="46" customWidth="1"/>
    <col min="11" max="11" width="7" customWidth="1"/>
    <col min="12" max="12" width="8.44140625" style="46" customWidth="1"/>
    <col min="13" max="13" width="8" customWidth="1"/>
    <col min="14" max="14" width="8.5546875" style="46" customWidth="1"/>
  </cols>
  <sheetData>
    <row r="1" spans="1:14" ht="21" x14ac:dyDescent="0.4">
      <c r="A1" s="583">
        <v>85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52.5" customHeight="1" x14ac:dyDescent="0.45">
      <c r="A2" s="577" t="s">
        <v>755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</row>
    <row r="3" spans="1:14" ht="23.4" x14ac:dyDescent="0.45">
      <c r="A3" s="577" t="s">
        <v>33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1"/>
    </row>
    <row r="4" spans="1:14" ht="40.5" customHeight="1" x14ac:dyDescent="0.3">
      <c r="A4" s="650" t="s">
        <v>0</v>
      </c>
      <c r="B4" s="652" t="s">
        <v>1</v>
      </c>
      <c r="C4" s="648" t="s">
        <v>505</v>
      </c>
      <c r="D4" s="654"/>
      <c r="E4" s="648" t="s">
        <v>506</v>
      </c>
      <c r="F4" s="654"/>
      <c r="G4" s="648" t="s">
        <v>507</v>
      </c>
      <c r="H4" s="654"/>
      <c r="I4" s="648" t="s">
        <v>508</v>
      </c>
      <c r="J4" s="654"/>
      <c r="K4" s="648" t="s">
        <v>509</v>
      </c>
      <c r="L4" s="654"/>
      <c r="M4" s="648" t="s">
        <v>510</v>
      </c>
      <c r="N4" s="649"/>
    </row>
    <row r="5" spans="1:14" s="59" customFormat="1" x14ac:dyDescent="0.3">
      <c r="A5" s="812"/>
      <c r="B5" s="620"/>
      <c r="C5" s="1" t="s">
        <v>180</v>
      </c>
      <c r="D5" s="43" t="s">
        <v>182</v>
      </c>
      <c r="E5" s="1" t="s">
        <v>180</v>
      </c>
      <c r="F5" s="43" t="s">
        <v>182</v>
      </c>
      <c r="G5" s="1" t="s">
        <v>180</v>
      </c>
      <c r="H5" s="43" t="s">
        <v>182</v>
      </c>
      <c r="I5" s="1" t="s">
        <v>180</v>
      </c>
      <c r="J5" s="43" t="s">
        <v>182</v>
      </c>
      <c r="K5" s="1" t="s">
        <v>180</v>
      </c>
      <c r="L5" s="43" t="s">
        <v>182</v>
      </c>
      <c r="M5" s="1" t="s">
        <v>180</v>
      </c>
      <c r="N5" s="229" t="s">
        <v>182</v>
      </c>
    </row>
    <row r="6" spans="1:14" x14ac:dyDescent="0.3">
      <c r="A6" s="216">
        <v>1</v>
      </c>
      <c r="B6" s="2" t="s">
        <v>3</v>
      </c>
      <c r="C6" s="2">
        <v>3051</v>
      </c>
      <c r="D6" s="53">
        <v>31.82</v>
      </c>
      <c r="E6" s="2">
        <v>1861</v>
      </c>
      <c r="F6" s="53">
        <v>27.66</v>
      </c>
      <c r="G6" s="2">
        <v>121</v>
      </c>
      <c r="H6" s="53">
        <v>10.6</v>
      </c>
      <c r="I6" s="2">
        <v>7041</v>
      </c>
      <c r="J6" s="53">
        <v>143.81</v>
      </c>
      <c r="K6" s="2">
        <v>31111</v>
      </c>
      <c r="L6" s="53">
        <v>195.69</v>
      </c>
      <c r="M6" s="2">
        <v>854</v>
      </c>
      <c r="N6" s="231">
        <v>20.65</v>
      </c>
    </row>
    <row r="7" spans="1:14" x14ac:dyDescent="0.3">
      <c r="A7" s="216">
        <v>2</v>
      </c>
      <c r="B7" s="2" t="s">
        <v>4</v>
      </c>
      <c r="C7" s="2">
        <v>5</v>
      </c>
      <c r="D7" s="53">
        <v>0</v>
      </c>
      <c r="E7" s="2">
        <v>90</v>
      </c>
      <c r="F7" s="53">
        <v>0</v>
      </c>
      <c r="G7" s="2">
        <v>25</v>
      </c>
      <c r="H7" s="53">
        <v>0</v>
      </c>
      <c r="I7" s="2">
        <v>10</v>
      </c>
      <c r="J7" s="53">
        <v>0</v>
      </c>
      <c r="K7" s="2">
        <v>5940</v>
      </c>
      <c r="L7" s="53">
        <v>0</v>
      </c>
      <c r="M7" s="2">
        <v>0</v>
      </c>
      <c r="N7" s="231">
        <v>0</v>
      </c>
    </row>
    <row r="8" spans="1:14" x14ac:dyDescent="0.3">
      <c r="A8" s="216">
        <v>3</v>
      </c>
      <c r="B8" s="2" t="s">
        <v>5</v>
      </c>
      <c r="C8" s="2">
        <v>212</v>
      </c>
      <c r="D8" s="53">
        <v>31</v>
      </c>
      <c r="E8" s="2">
        <v>0</v>
      </c>
      <c r="F8" s="53">
        <v>0</v>
      </c>
      <c r="G8" s="2">
        <v>289</v>
      </c>
      <c r="H8" s="53">
        <v>43.61</v>
      </c>
      <c r="I8" s="2">
        <v>157</v>
      </c>
      <c r="J8" s="53">
        <v>23.76</v>
      </c>
      <c r="K8" s="2">
        <v>2369</v>
      </c>
      <c r="L8" s="53">
        <v>152</v>
      </c>
      <c r="M8" s="2">
        <v>0</v>
      </c>
      <c r="N8" s="231">
        <v>0</v>
      </c>
    </row>
    <row r="9" spans="1:14" x14ac:dyDescent="0.3">
      <c r="A9" s="216">
        <v>4</v>
      </c>
      <c r="B9" s="2" t="s">
        <v>6</v>
      </c>
      <c r="C9" s="2">
        <v>295993</v>
      </c>
      <c r="D9" s="53">
        <v>6142.98</v>
      </c>
      <c r="E9" s="2">
        <v>0</v>
      </c>
      <c r="F9" s="53">
        <v>0</v>
      </c>
      <c r="G9" s="2">
        <v>0</v>
      </c>
      <c r="H9" s="53">
        <v>0</v>
      </c>
      <c r="I9" s="2">
        <v>34366</v>
      </c>
      <c r="J9" s="53">
        <v>5386.3</v>
      </c>
      <c r="K9" s="2">
        <v>11567</v>
      </c>
      <c r="L9" s="53">
        <v>385.42</v>
      </c>
      <c r="M9" s="2">
        <v>0</v>
      </c>
      <c r="N9" s="231">
        <v>0</v>
      </c>
    </row>
    <row r="10" spans="1:14" x14ac:dyDescent="0.3">
      <c r="A10" s="216">
        <v>5</v>
      </c>
      <c r="B10" s="2" t="s">
        <v>7</v>
      </c>
      <c r="C10" s="2">
        <v>6336</v>
      </c>
      <c r="D10" s="53">
        <v>5798.56</v>
      </c>
      <c r="E10" s="2">
        <v>43</v>
      </c>
      <c r="F10" s="53">
        <v>1.24</v>
      </c>
      <c r="G10" s="2">
        <v>0</v>
      </c>
      <c r="H10" s="53">
        <v>0</v>
      </c>
      <c r="I10" s="2">
        <v>3113</v>
      </c>
      <c r="J10" s="53">
        <v>1732.57</v>
      </c>
      <c r="K10" s="2">
        <v>7722</v>
      </c>
      <c r="L10" s="53">
        <v>2655.82</v>
      </c>
      <c r="M10" s="2">
        <v>0</v>
      </c>
      <c r="N10" s="231">
        <v>0</v>
      </c>
    </row>
    <row r="11" spans="1:14" x14ac:dyDescent="0.3">
      <c r="A11" s="216">
        <v>6</v>
      </c>
      <c r="B11" s="2" t="s">
        <v>8</v>
      </c>
      <c r="C11" s="2">
        <v>5425</v>
      </c>
      <c r="D11" s="53">
        <v>102.54</v>
      </c>
      <c r="E11" s="2">
        <v>0</v>
      </c>
      <c r="F11" s="53">
        <v>0</v>
      </c>
      <c r="G11" s="2">
        <v>182</v>
      </c>
      <c r="H11" s="53">
        <v>1.1000000000000001</v>
      </c>
      <c r="I11" s="2">
        <v>1625</v>
      </c>
      <c r="J11" s="53">
        <v>312.95</v>
      </c>
      <c r="K11" s="2">
        <v>6785</v>
      </c>
      <c r="L11" s="53">
        <v>510.25</v>
      </c>
      <c r="M11" s="2">
        <v>0</v>
      </c>
      <c r="N11" s="231">
        <v>0</v>
      </c>
    </row>
    <row r="12" spans="1:14" x14ac:dyDescent="0.3">
      <c r="A12" s="216">
        <v>7</v>
      </c>
      <c r="B12" s="2" t="s">
        <v>9</v>
      </c>
      <c r="C12" s="2">
        <v>52</v>
      </c>
      <c r="D12" s="53">
        <v>10</v>
      </c>
      <c r="E12" s="2">
        <v>345</v>
      </c>
      <c r="F12" s="53">
        <v>75</v>
      </c>
      <c r="G12" s="2">
        <v>20</v>
      </c>
      <c r="H12" s="53">
        <v>7</v>
      </c>
      <c r="I12" s="2">
        <v>597</v>
      </c>
      <c r="J12" s="53">
        <v>157</v>
      </c>
      <c r="K12" s="2">
        <v>1986</v>
      </c>
      <c r="L12" s="53">
        <v>210</v>
      </c>
      <c r="M12" s="2">
        <v>0</v>
      </c>
      <c r="N12" s="231">
        <v>0</v>
      </c>
    </row>
    <row r="13" spans="1:14" x14ac:dyDescent="0.3">
      <c r="A13" s="216">
        <v>8</v>
      </c>
      <c r="B13" s="2" t="s">
        <v>10</v>
      </c>
      <c r="C13" s="2">
        <v>1034</v>
      </c>
      <c r="D13" s="53">
        <v>1405</v>
      </c>
      <c r="E13" s="2">
        <v>1182</v>
      </c>
      <c r="F13" s="53">
        <v>587</v>
      </c>
      <c r="G13" s="2">
        <v>0</v>
      </c>
      <c r="H13" s="53">
        <v>0</v>
      </c>
      <c r="I13" s="2">
        <v>806</v>
      </c>
      <c r="J13" s="53">
        <v>325</v>
      </c>
      <c r="K13" s="2">
        <v>902</v>
      </c>
      <c r="L13" s="53">
        <v>685</v>
      </c>
      <c r="M13" s="2">
        <v>0</v>
      </c>
      <c r="N13" s="231">
        <v>0</v>
      </c>
    </row>
    <row r="14" spans="1:14" x14ac:dyDescent="0.3">
      <c r="A14" s="216">
        <v>9</v>
      </c>
      <c r="B14" s="2" t="s">
        <v>11</v>
      </c>
      <c r="C14" s="2">
        <v>5</v>
      </c>
      <c r="D14" s="53">
        <v>1.26</v>
      </c>
      <c r="E14" s="2">
        <v>0</v>
      </c>
      <c r="F14" s="53">
        <v>0</v>
      </c>
      <c r="G14" s="2">
        <v>4</v>
      </c>
      <c r="H14" s="53">
        <v>0.53</v>
      </c>
      <c r="I14" s="2">
        <v>8</v>
      </c>
      <c r="J14" s="53">
        <v>1.38</v>
      </c>
      <c r="K14" s="2">
        <v>0</v>
      </c>
      <c r="L14" s="53">
        <v>0</v>
      </c>
      <c r="M14" s="2">
        <v>0</v>
      </c>
      <c r="N14" s="231">
        <v>0</v>
      </c>
    </row>
    <row r="15" spans="1:14" x14ac:dyDescent="0.3">
      <c r="A15" s="216">
        <v>10</v>
      </c>
      <c r="B15" s="2" t="s">
        <v>12</v>
      </c>
      <c r="C15" s="2">
        <v>0</v>
      </c>
      <c r="D15" s="53">
        <v>0</v>
      </c>
      <c r="E15" s="2">
        <v>13205614</v>
      </c>
      <c r="F15" s="53">
        <v>356506.2</v>
      </c>
      <c r="G15" s="2">
        <v>3</v>
      </c>
      <c r="H15" s="53">
        <v>0.72</v>
      </c>
      <c r="I15" s="2">
        <v>564</v>
      </c>
      <c r="J15" s="53">
        <v>62.97</v>
      </c>
      <c r="K15" s="2">
        <v>971</v>
      </c>
      <c r="L15" s="53">
        <v>22.18</v>
      </c>
      <c r="M15" s="2">
        <v>4275775</v>
      </c>
      <c r="N15" s="231">
        <v>81541.86</v>
      </c>
    </row>
    <row r="16" spans="1:14" x14ac:dyDescent="0.3">
      <c r="A16" s="216">
        <v>11</v>
      </c>
      <c r="B16" s="2" t="s">
        <v>13</v>
      </c>
      <c r="C16" s="2">
        <v>28693</v>
      </c>
      <c r="D16" s="53">
        <v>763.48</v>
      </c>
      <c r="E16" s="2">
        <v>0</v>
      </c>
      <c r="F16" s="53">
        <v>0</v>
      </c>
      <c r="G16" s="2">
        <v>10</v>
      </c>
      <c r="H16" s="53">
        <v>0</v>
      </c>
      <c r="I16" s="2">
        <v>18930</v>
      </c>
      <c r="J16" s="53">
        <v>1991.51</v>
      </c>
      <c r="K16" s="2">
        <v>0</v>
      </c>
      <c r="L16" s="53">
        <v>0</v>
      </c>
      <c r="M16" s="2">
        <v>0</v>
      </c>
      <c r="N16" s="231">
        <v>0</v>
      </c>
    </row>
    <row r="17" spans="1:14" x14ac:dyDescent="0.3">
      <c r="A17" s="216">
        <v>12</v>
      </c>
      <c r="B17" s="2" t="s">
        <v>14</v>
      </c>
      <c r="C17" s="2">
        <v>13225</v>
      </c>
      <c r="D17" s="53">
        <v>435.9</v>
      </c>
      <c r="E17" s="2">
        <v>0</v>
      </c>
      <c r="F17" s="53">
        <v>0</v>
      </c>
      <c r="G17" s="2">
        <v>0</v>
      </c>
      <c r="H17" s="53">
        <v>0</v>
      </c>
      <c r="I17" s="2">
        <v>7313</v>
      </c>
      <c r="J17" s="53">
        <v>333.76</v>
      </c>
      <c r="K17" s="2">
        <v>284</v>
      </c>
      <c r="L17" s="53">
        <v>284.51</v>
      </c>
      <c r="M17" s="2">
        <v>0</v>
      </c>
      <c r="N17" s="231">
        <v>0</v>
      </c>
    </row>
    <row r="18" spans="1:14" x14ac:dyDescent="0.3">
      <c r="A18" s="217" t="s">
        <v>15</v>
      </c>
      <c r="B18" s="3" t="s">
        <v>16</v>
      </c>
      <c r="C18" s="3">
        <f>SUM(C6:C17)</f>
        <v>354031</v>
      </c>
      <c r="D18" s="54">
        <f t="shared" ref="D18:N18" si="0">SUM(D6:D17)</f>
        <v>14722.54</v>
      </c>
      <c r="E18" s="3">
        <f t="shared" si="0"/>
        <v>13209135</v>
      </c>
      <c r="F18" s="54">
        <f t="shared" si="0"/>
        <v>357197.10000000003</v>
      </c>
      <c r="G18" s="3">
        <f t="shared" si="0"/>
        <v>654</v>
      </c>
      <c r="H18" s="54">
        <f t="shared" si="0"/>
        <v>63.56</v>
      </c>
      <c r="I18" s="3">
        <f t="shared" si="0"/>
        <v>74530</v>
      </c>
      <c r="J18" s="54">
        <f t="shared" si="0"/>
        <v>10471.01</v>
      </c>
      <c r="K18" s="3">
        <f t="shared" si="0"/>
        <v>69637</v>
      </c>
      <c r="L18" s="54">
        <f t="shared" si="0"/>
        <v>5100.8700000000008</v>
      </c>
      <c r="M18" s="3">
        <f t="shared" si="0"/>
        <v>4276629</v>
      </c>
      <c r="N18" s="232">
        <f t="shared" si="0"/>
        <v>81562.509999999995</v>
      </c>
    </row>
    <row r="19" spans="1:14" x14ac:dyDescent="0.3">
      <c r="A19" s="216">
        <v>1</v>
      </c>
      <c r="B19" s="2" t="s">
        <v>17</v>
      </c>
      <c r="C19" s="2">
        <v>0</v>
      </c>
      <c r="D19" s="53">
        <v>0</v>
      </c>
      <c r="E19" s="2">
        <v>0</v>
      </c>
      <c r="F19" s="53">
        <v>0</v>
      </c>
      <c r="G19" s="2">
        <v>0</v>
      </c>
      <c r="H19" s="53">
        <v>0</v>
      </c>
      <c r="I19" s="2">
        <v>0</v>
      </c>
      <c r="J19" s="53">
        <v>0</v>
      </c>
      <c r="K19" s="2">
        <v>0</v>
      </c>
      <c r="L19" s="53">
        <v>0</v>
      </c>
      <c r="M19" s="2">
        <v>0</v>
      </c>
      <c r="N19" s="231">
        <v>0</v>
      </c>
    </row>
    <row r="20" spans="1:14" x14ac:dyDescent="0.3">
      <c r="A20" s="216">
        <v>2</v>
      </c>
      <c r="B20" s="2" t="s">
        <v>34</v>
      </c>
      <c r="C20" s="2">
        <v>0</v>
      </c>
      <c r="D20" s="53">
        <v>0</v>
      </c>
      <c r="E20" s="2">
        <v>0</v>
      </c>
      <c r="F20" s="53">
        <v>0</v>
      </c>
      <c r="G20" s="2">
        <v>0</v>
      </c>
      <c r="H20" s="53">
        <v>0</v>
      </c>
      <c r="I20" s="2">
        <v>2476</v>
      </c>
      <c r="J20" s="53">
        <v>90</v>
      </c>
      <c r="K20" s="2">
        <v>2632</v>
      </c>
      <c r="L20" s="53">
        <v>90</v>
      </c>
      <c r="M20" s="2">
        <v>0</v>
      </c>
      <c r="N20" s="231">
        <v>0</v>
      </c>
    </row>
    <row r="21" spans="1:14" x14ac:dyDescent="0.3">
      <c r="A21" s="216">
        <v>3</v>
      </c>
      <c r="B21" s="2" t="s">
        <v>18</v>
      </c>
      <c r="C21" s="2">
        <v>293736603</v>
      </c>
      <c r="D21" s="53">
        <v>14210295.289999999</v>
      </c>
      <c r="E21" s="2">
        <v>0</v>
      </c>
      <c r="F21" s="53">
        <v>0</v>
      </c>
      <c r="G21" s="2">
        <v>64</v>
      </c>
      <c r="H21" s="53">
        <v>8.1300000000000008</v>
      </c>
      <c r="I21" s="2">
        <v>49577217</v>
      </c>
      <c r="J21" s="53">
        <v>11209683.25</v>
      </c>
      <c r="K21" s="2">
        <v>226408</v>
      </c>
      <c r="L21" s="53">
        <v>7306.23</v>
      </c>
      <c r="M21" s="2">
        <v>0</v>
      </c>
      <c r="N21" s="231">
        <v>0</v>
      </c>
    </row>
    <row r="22" spans="1:14" x14ac:dyDescent="0.3">
      <c r="A22" s="216">
        <v>4</v>
      </c>
      <c r="B22" s="2" t="s">
        <v>19</v>
      </c>
      <c r="C22" s="2">
        <v>0</v>
      </c>
      <c r="D22" s="53">
        <v>0</v>
      </c>
      <c r="E22" s="2">
        <v>0</v>
      </c>
      <c r="F22" s="53">
        <v>0</v>
      </c>
      <c r="G22" s="2">
        <v>0</v>
      </c>
      <c r="H22" s="53">
        <v>0</v>
      </c>
      <c r="I22" s="2">
        <v>0</v>
      </c>
      <c r="J22" s="53">
        <v>0</v>
      </c>
      <c r="K22" s="2">
        <v>0</v>
      </c>
      <c r="L22" s="53">
        <v>0</v>
      </c>
      <c r="M22" s="2">
        <v>0</v>
      </c>
      <c r="N22" s="231">
        <v>0</v>
      </c>
    </row>
    <row r="23" spans="1:14" x14ac:dyDescent="0.3">
      <c r="A23" s="216">
        <v>5</v>
      </c>
      <c r="B23" s="2" t="s">
        <v>20</v>
      </c>
      <c r="C23" s="2">
        <v>11813</v>
      </c>
      <c r="D23" s="53">
        <v>371.29</v>
      </c>
      <c r="E23" s="2">
        <v>0</v>
      </c>
      <c r="F23" s="53">
        <v>0</v>
      </c>
      <c r="G23" s="2">
        <v>0</v>
      </c>
      <c r="H23" s="53">
        <v>0</v>
      </c>
      <c r="I23" s="2">
        <v>669</v>
      </c>
      <c r="J23" s="53">
        <v>84.02</v>
      </c>
      <c r="K23" s="2">
        <v>3926</v>
      </c>
      <c r="L23" s="53">
        <v>142.38999999999999</v>
      </c>
      <c r="M23" s="2">
        <v>0</v>
      </c>
      <c r="N23" s="231">
        <v>0</v>
      </c>
    </row>
    <row r="24" spans="1:14" x14ac:dyDescent="0.3">
      <c r="A24" s="216">
        <v>6</v>
      </c>
      <c r="B24" s="2" t="s">
        <v>21</v>
      </c>
      <c r="C24" s="2">
        <v>14838</v>
      </c>
      <c r="D24" s="53">
        <v>653.29</v>
      </c>
      <c r="E24" s="2">
        <v>0</v>
      </c>
      <c r="F24" s="53">
        <v>0</v>
      </c>
      <c r="G24" s="2">
        <v>0</v>
      </c>
      <c r="H24" s="53">
        <v>0</v>
      </c>
      <c r="I24" s="2">
        <v>10918</v>
      </c>
      <c r="J24" s="53">
        <v>2952.13</v>
      </c>
      <c r="K24" s="2">
        <v>12232</v>
      </c>
      <c r="L24" s="53">
        <v>476.42</v>
      </c>
      <c r="M24" s="2">
        <v>0</v>
      </c>
      <c r="N24" s="231">
        <v>0</v>
      </c>
    </row>
    <row r="25" spans="1:14" x14ac:dyDescent="0.3">
      <c r="A25" s="216">
        <v>7</v>
      </c>
      <c r="B25" s="2" t="s">
        <v>22</v>
      </c>
      <c r="C25" s="2">
        <v>0</v>
      </c>
      <c r="D25" s="53">
        <v>0</v>
      </c>
      <c r="E25" s="2">
        <v>0</v>
      </c>
      <c r="F25" s="53">
        <v>0</v>
      </c>
      <c r="G25" s="2">
        <v>0</v>
      </c>
      <c r="H25" s="53">
        <v>0</v>
      </c>
      <c r="I25" s="2">
        <v>0</v>
      </c>
      <c r="J25" s="53">
        <v>0</v>
      </c>
      <c r="K25" s="2">
        <v>13451</v>
      </c>
      <c r="L25" s="53">
        <v>197.41</v>
      </c>
      <c r="M25" s="2">
        <v>0</v>
      </c>
      <c r="N25" s="231">
        <v>0</v>
      </c>
    </row>
    <row r="26" spans="1:14" x14ac:dyDescent="0.3">
      <c r="A26" s="216">
        <v>8</v>
      </c>
      <c r="B26" s="2" t="s">
        <v>23</v>
      </c>
      <c r="C26" s="2">
        <v>0</v>
      </c>
      <c r="D26" s="53">
        <v>0</v>
      </c>
      <c r="E26" s="2">
        <v>0</v>
      </c>
      <c r="F26" s="53">
        <v>0</v>
      </c>
      <c r="G26" s="2">
        <v>0</v>
      </c>
      <c r="H26" s="53">
        <v>0</v>
      </c>
      <c r="I26" s="2">
        <v>0</v>
      </c>
      <c r="J26" s="53">
        <v>0</v>
      </c>
      <c r="K26" s="2">
        <v>0</v>
      </c>
      <c r="L26" s="53">
        <v>0</v>
      </c>
      <c r="M26" s="2">
        <v>0</v>
      </c>
      <c r="N26" s="231">
        <v>0</v>
      </c>
    </row>
    <row r="27" spans="1:14" x14ac:dyDescent="0.3">
      <c r="A27" s="217" t="s">
        <v>24</v>
      </c>
      <c r="B27" s="3" t="s">
        <v>16</v>
      </c>
      <c r="C27" s="3">
        <f>SUM(C19:C26)</f>
        <v>293763254</v>
      </c>
      <c r="D27" s="54">
        <f t="shared" ref="D27:N27" si="1">SUM(D19:D26)</f>
        <v>14211319.869999997</v>
      </c>
      <c r="E27" s="3">
        <f t="shared" si="1"/>
        <v>0</v>
      </c>
      <c r="F27" s="54">
        <f t="shared" si="1"/>
        <v>0</v>
      </c>
      <c r="G27" s="3">
        <f t="shared" si="1"/>
        <v>64</v>
      </c>
      <c r="H27" s="54">
        <f t="shared" si="1"/>
        <v>8.1300000000000008</v>
      </c>
      <c r="I27" s="3">
        <f t="shared" si="1"/>
        <v>49591280</v>
      </c>
      <c r="J27" s="54">
        <f t="shared" si="1"/>
        <v>11212809.4</v>
      </c>
      <c r="K27" s="3">
        <f t="shared" si="1"/>
        <v>258649</v>
      </c>
      <c r="L27" s="54">
        <f t="shared" si="1"/>
        <v>8212.4500000000007</v>
      </c>
      <c r="M27" s="3">
        <f t="shared" si="1"/>
        <v>0</v>
      </c>
      <c r="N27" s="232">
        <f t="shared" si="1"/>
        <v>0</v>
      </c>
    </row>
    <row r="28" spans="1:14" x14ac:dyDescent="0.3">
      <c r="A28" s="216">
        <v>1</v>
      </c>
      <c r="B28" s="2" t="s">
        <v>25</v>
      </c>
      <c r="C28" s="2">
        <v>0</v>
      </c>
      <c r="D28" s="53">
        <v>0</v>
      </c>
      <c r="E28" s="2">
        <v>0</v>
      </c>
      <c r="F28" s="53">
        <v>0</v>
      </c>
      <c r="G28" s="2">
        <v>0</v>
      </c>
      <c r="H28" s="53">
        <v>0</v>
      </c>
      <c r="I28" s="2">
        <v>0</v>
      </c>
      <c r="J28" s="53">
        <v>0</v>
      </c>
      <c r="K28" s="2">
        <v>0</v>
      </c>
      <c r="L28" s="53">
        <v>0</v>
      </c>
      <c r="M28" s="2">
        <v>0</v>
      </c>
      <c r="N28" s="231">
        <v>0</v>
      </c>
    </row>
    <row r="29" spans="1:14" x14ac:dyDescent="0.3">
      <c r="A29" s="217" t="s">
        <v>26</v>
      </c>
      <c r="B29" s="3" t="s">
        <v>16</v>
      </c>
      <c r="C29" s="3">
        <f>C28</f>
        <v>0</v>
      </c>
      <c r="D29" s="54">
        <f t="shared" ref="D29:N29" si="2">D28</f>
        <v>0</v>
      </c>
      <c r="E29" s="3">
        <f t="shared" si="2"/>
        <v>0</v>
      </c>
      <c r="F29" s="54">
        <f t="shared" si="2"/>
        <v>0</v>
      </c>
      <c r="G29" s="3">
        <f t="shared" si="2"/>
        <v>0</v>
      </c>
      <c r="H29" s="54">
        <f t="shared" si="2"/>
        <v>0</v>
      </c>
      <c r="I29" s="3">
        <f t="shared" si="2"/>
        <v>0</v>
      </c>
      <c r="J29" s="54">
        <f t="shared" si="2"/>
        <v>0</v>
      </c>
      <c r="K29" s="3">
        <f t="shared" si="2"/>
        <v>0</v>
      </c>
      <c r="L29" s="54">
        <f t="shared" si="2"/>
        <v>0</v>
      </c>
      <c r="M29" s="3">
        <f t="shared" si="2"/>
        <v>0</v>
      </c>
      <c r="N29" s="232">
        <f t="shared" si="2"/>
        <v>0</v>
      </c>
    </row>
    <row r="30" spans="1:14" x14ac:dyDescent="0.3">
      <c r="A30" s="216">
        <v>1</v>
      </c>
      <c r="B30" s="2" t="s">
        <v>27</v>
      </c>
      <c r="C30" s="2">
        <v>0</v>
      </c>
      <c r="D30" s="53">
        <v>0</v>
      </c>
      <c r="E30" s="2">
        <v>0</v>
      </c>
      <c r="F30" s="53">
        <v>0</v>
      </c>
      <c r="G30" s="2">
        <v>0</v>
      </c>
      <c r="H30" s="53">
        <v>0</v>
      </c>
      <c r="I30" s="2">
        <v>0</v>
      </c>
      <c r="J30" s="53">
        <v>0</v>
      </c>
      <c r="K30" s="2">
        <v>119417</v>
      </c>
      <c r="L30" s="53">
        <v>5007.96</v>
      </c>
      <c r="M30" s="2">
        <v>0</v>
      </c>
      <c r="N30" s="231">
        <v>0</v>
      </c>
    </row>
    <row r="31" spans="1:14" ht="18" customHeight="1" x14ac:dyDescent="0.3">
      <c r="A31" s="218" t="s">
        <v>28</v>
      </c>
      <c r="B31" s="219" t="s">
        <v>16</v>
      </c>
      <c r="C31" s="219">
        <f>C18+C27+C29+C30</f>
        <v>294117285</v>
      </c>
      <c r="D31" s="220">
        <f t="shared" ref="D31:N31" si="3">D18+D27+D29+D30</f>
        <v>14226042.409999996</v>
      </c>
      <c r="E31" s="219">
        <f t="shared" si="3"/>
        <v>13209135</v>
      </c>
      <c r="F31" s="220">
        <f t="shared" si="3"/>
        <v>357197.10000000003</v>
      </c>
      <c r="G31" s="219">
        <f t="shared" si="3"/>
        <v>718</v>
      </c>
      <c r="H31" s="220">
        <f t="shared" si="3"/>
        <v>71.69</v>
      </c>
      <c r="I31" s="219">
        <f t="shared" si="3"/>
        <v>49665810</v>
      </c>
      <c r="J31" s="220">
        <f t="shared" si="3"/>
        <v>11223280.41</v>
      </c>
      <c r="K31" s="219">
        <f t="shared" si="3"/>
        <v>447703</v>
      </c>
      <c r="L31" s="220">
        <f t="shared" si="3"/>
        <v>18321.280000000002</v>
      </c>
      <c r="M31" s="219">
        <f t="shared" si="3"/>
        <v>4276629</v>
      </c>
      <c r="N31" s="233">
        <f t="shared" si="3"/>
        <v>81562.509999999995</v>
      </c>
    </row>
  </sheetData>
  <mergeCells count="11"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N4"/>
  </mergeCells>
  <printOptions gridLines="1"/>
  <pageMargins left="0.54" right="0.25" top="0.75" bottom="0.75" header="0.3" footer="0.3"/>
  <pageSetup paperSize="9" scale="80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rgb="FF00B050"/>
  </sheetPr>
  <dimension ref="A1:P29"/>
  <sheetViews>
    <sheetView workbookViewId="0">
      <selection sqref="A1:N1"/>
    </sheetView>
  </sheetViews>
  <sheetFormatPr defaultRowHeight="14.4" x14ac:dyDescent="0.3"/>
  <cols>
    <col min="1" max="1" width="6.44140625" customWidth="1"/>
    <col min="2" max="2" width="19.6640625" customWidth="1"/>
    <col min="3" max="3" width="10" style="273" customWidth="1"/>
    <col min="4" max="4" width="11.88671875" style="46" customWidth="1"/>
    <col min="5" max="5" width="9" style="273" bestFit="1" customWidth="1"/>
    <col min="6" max="6" width="10" style="46" customWidth="1"/>
    <col min="7" max="7" width="4.109375" style="273" bestFit="1" customWidth="1"/>
    <col min="8" max="8" width="5.5546875" style="46" customWidth="1"/>
    <col min="9" max="9" width="9.109375" style="273" customWidth="1"/>
    <col min="10" max="10" width="11.6640625" style="46" customWidth="1"/>
    <col min="11" max="11" width="7" style="273" bestFit="1" customWidth="1"/>
    <col min="12" max="12" width="8.5546875" style="46" customWidth="1"/>
    <col min="13" max="13" width="8" style="273" bestFit="1" customWidth="1"/>
    <col min="14" max="14" width="8.5546875" style="46" bestFit="1" customWidth="1"/>
  </cols>
  <sheetData>
    <row r="1" spans="1:14" ht="23.4" x14ac:dyDescent="0.45">
      <c r="A1" s="641">
        <v>86</v>
      </c>
      <c r="B1" s="642"/>
      <c r="C1" s="833"/>
      <c r="D1" s="642"/>
      <c r="E1" s="833"/>
      <c r="F1" s="642"/>
      <c r="G1" s="833"/>
      <c r="H1" s="642"/>
      <c r="I1" s="833"/>
      <c r="J1" s="642"/>
      <c r="K1" s="833"/>
      <c r="L1" s="642"/>
      <c r="M1" s="833"/>
      <c r="N1" s="643"/>
    </row>
    <row r="2" spans="1:14" ht="48" customHeight="1" x14ac:dyDescent="0.45">
      <c r="A2" s="577" t="s">
        <v>850</v>
      </c>
      <c r="B2" s="736"/>
      <c r="C2" s="831"/>
      <c r="D2" s="736"/>
      <c r="E2" s="831"/>
      <c r="F2" s="736"/>
      <c r="G2" s="831"/>
      <c r="H2" s="736"/>
      <c r="I2" s="831"/>
      <c r="J2" s="736"/>
      <c r="K2" s="831"/>
      <c r="L2" s="736"/>
      <c r="M2" s="831"/>
      <c r="N2" s="737"/>
    </row>
    <row r="3" spans="1:14" ht="23.4" x14ac:dyDescent="0.45">
      <c r="A3" s="580" t="s">
        <v>83</v>
      </c>
      <c r="B3" s="581"/>
      <c r="C3" s="832"/>
      <c r="D3" s="581"/>
      <c r="E3" s="832"/>
      <c r="F3" s="581"/>
      <c r="G3" s="832"/>
      <c r="H3" s="581"/>
      <c r="I3" s="832"/>
      <c r="J3" s="581"/>
      <c r="K3" s="832"/>
      <c r="L3" s="581"/>
      <c r="M3" s="832"/>
      <c r="N3" s="582"/>
    </row>
    <row r="4" spans="1:14" s="417" customFormat="1" ht="42" customHeight="1" x14ac:dyDescent="0.3">
      <c r="A4" s="678" t="s">
        <v>0</v>
      </c>
      <c r="B4" s="678" t="s">
        <v>84</v>
      </c>
      <c r="C4" s="834" t="s">
        <v>505</v>
      </c>
      <c r="D4" s="630"/>
      <c r="E4" s="835" t="s">
        <v>506</v>
      </c>
      <c r="F4" s="630"/>
      <c r="G4" s="835" t="s">
        <v>507</v>
      </c>
      <c r="H4" s="630"/>
      <c r="I4" s="835" t="s">
        <v>508</v>
      </c>
      <c r="J4" s="630"/>
      <c r="K4" s="835" t="s">
        <v>509</v>
      </c>
      <c r="L4" s="630"/>
      <c r="M4" s="835" t="s">
        <v>510</v>
      </c>
      <c r="N4" s="655"/>
    </row>
    <row r="5" spans="1:14" x14ac:dyDescent="0.3">
      <c r="A5" s="640"/>
      <c r="B5" s="640"/>
      <c r="C5" s="460" t="s">
        <v>180</v>
      </c>
      <c r="D5" s="43" t="s">
        <v>182</v>
      </c>
      <c r="E5" s="122" t="s">
        <v>180</v>
      </c>
      <c r="F5" s="43" t="s">
        <v>182</v>
      </c>
      <c r="G5" s="122" t="s">
        <v>180</v>
      </c>
      <c r="H5" s="43" t="s">
        <v>182</v>
      </c>
      <c r="I5" s="122" t="s">
        <v>180</v>
      </c>
      <c r="J5" s="43" t="s">
        <v>182</v>
      </c>
      <c r="K5" s="122" t="s">
        <v>180</v>
      </c>
      <c r="L5" s="43" t="s">
        <v>182</v>
      </c>
      <c r="M5" s="122" t="s">
        <v>180</v>
      </c>
      <c r="N5" s="229" t="s">
        <v>182</v>
      </c>
    </row>
    <row r="6" spans="1:14" x14ac:dyDescent="0.3">
      <c r="A6" s="411">
        <v>1</v>
      </c>
      <c r="B6" s="411" t="s">
        <v>96</v>
      </c>
      <c r="C6" s="461">
        <v>0</v>
      </c>
      <c r="D6" s="44">
        <v>0</v>
      </c>
      <c r="E6" s="434">
        <v>92679</v>
      </c>
      <c r="F6" s="44">
        <v>2206.3000000000002</v>
      </c>
      <c r="G6" s="434">
        <v>0</v>
      </c>
      <c r="H6" s="44">
        <v>0</v>
      </c>
      <c r="I6" s="434">
        <v>2</v>
      </c>
      <c r="J6" s="44">
        <v>0</v>
      </c>
      <c r="K6" s="434">
        <v>7</v>
      </c>
      <c r="L6" s="44">
        <v>0.16</v>
      </c>
      <c r="M6" s="434">
        <v>22857</v>
      </c>
      <c r="N6" s="44">
        <v>244.82</v>
      </c>
    </row>
    <row r="7" spans="1:14" x14ac:dyDescent="0.3">
      <c r="A7" s="408">
        <v>2</v>
      </c>
      <c r="B7" s="408" t="s">
        <v>97</v>
      </c>
      <c r="C7" s="434">
        <v>0</v>
      </c>
      <c r="D7" s="44">
        <v>0</v>
      </c>
      <c r="E7" s="434">
        <v>1275774</v>
      </c>
      <c r="F7" s="44">
        <v>30598.880000000001</v>
      </c>
      <c r="G7" s="434">
        <v>0</v>
      </c>
      <c r="H7" s="44">
        <v>0.03</v>
      </c>
      <c r="I7" s="434">
        <v>4</v>
      </c>
      <c r="J7" s="44">
        <v>0.19</v>
      </c>
      <c r="K7" s="434">
        <v>4081</v>
      </c>
      <c r="L7" s="44">
        <v>155.34</v>
      </c>
      <c r="M7" s="434">
        <v>319973</v>
      </c>
      <c r="N7" s="44">
        <v>4356.1400000000003</v>
      </c>
    </row>
    <row r="8" spans="1:14" x14ac:dyDescent="0.3">
      <c r="A8" s="5">
        <v>3</v>
      </c>
      <c r="B8" s="5" t="s">
        <v>98</v>
      </c>
      <c r="C8" s="434">
        <v>0</v>
      </c>
      <c r="D8" s="44">
        <v>0</v>
      </c>
      <c r="E8" s="434">
        <v>36927</v>
      </c>
      <c r="F8" s="44">
        <v>1002.73</v>
      </c>
      <c r="G8" s="434">
        <v>0</v>
      </c>
      <c r="H8" s="44">
        <v>0</v>
      </c>
      <c r="I8" s="434">
        <v>0</v>
      </c>
      <c r="J8" s="44">
        <v>0</v>
      </c>
      <c r="K8" s="434">
        <v>2142</v>
      </c>
      <c r="L8" s="44">
        <v>113.75</v>
      </c>
      <c r="M8" s="434">
        <v>12685</v>
      </c>
      <c r="N8" s="44">
        <v>262.24</v>
      </c>
    </row>
    <row r="9" spans="1:14" x14ac:dyDescent="0.3">
      <c r="A9" s="411">
        <v>4</v>
      </c>
      <c r="B9" s="5" t="s">
        <v>99</v>
      </c>
      <c r="C9" s="434">
        <v>848</v>
      </c>
      <c r="D9" s="44">
        <v>1045.3900000000001</v>
      </c>
      <c r="E9" s="434">
        <v>272246</v>
      </c>
      <c r="F9" s="44">
        <v>10195.799999999999</v>
      </c>
      <c r="G9" s="434">
        <v>0</v>
      </c>
      <c r="H9" s="44">
        <v>0.02</v>
      </c>
      <c r="I9" s="434">
        <v>405</v>
      </c>
      <c r="J9" s="44">
        <v>140.69999999999999</v>
      </c>
      <c r="K9" s="434">
        <v>20349</v>
      </c>
      <c r="L9" s="44">
        <v>1170.0999999999999</v>
      </c>
      <c r="M9" s="434">
        <v>73917</v>
      </c>
      <c r="N9" s="44">
        <v>1805.59</v>
      </c>
    </row>
    <row r="10" spans="1:14" x14ac:dyDescent="0.3">
      <c r="A10" s="408">
        <v>5</v>
      </c>
      <c r="B10" s="5" t="s">
        <v>100</v>
      </c>
      <c r="C10" s="434">
        <v>60079333</v>
      </c>
      <c r="D10" s="44">
        <v>2429733.2000000002</v>
      </c>
      <c r="E10" s="434">
        <v>1200796</v>
      </c>
      <c r="F10" s="44">
        <v>27665.23</v>
      </c>
      <c r="G10" s="434">
        <v>21</v>
      </c>
      <c r="H10" s="44">
        <v>2.25</v>
      </c>
      <c r="I10" s="434">
        <v>8480584</v>
      </c>
      <c r="J10" s="44">
        <v>1437555.38</v>
      </c>
      <c r="K10" s="434">
        <v>39348</v>
      </c>
      <c r="L10" s="44">
        <v>1109.23</v>
      </c>
      <c r="M10" s="434">
        <v>367702</v>
      </c>
      <c r="N10" s="44">
        <v>5611</v>
      </c>
    </row>
    <row r="11" spans="1:14" x14ac:dyDescent="0.3">
      <c r="A11" s="5">
        <v>6</v>
      </c>
      <c r="B11" s="5" t="s">
        <v>101</v>
      </c>
      <c r="C11" s="434">
        <v>1287.3</v>
      </c>
      <c r="D11" s="5">
        <v>46.101599999999998</v>
      </c>
      <c r="E11" s="434">
        <v>22989.66</v>
      </c>
      <c r="F11" s="5">
        <v>611.86289999999997</v>
      </c>
      <c r="G11" s="434">
        <v>0</v>
      </c>
      <c r="H11" s="44">
        <v>0</v>
      </c>
      <c r="I11" s="434">
        <v>124.44</v>
      </c>
      <c r="J11" s="5">
        <v>21.8962</v>
      </c>
      <c r="K11" s="434">
        <v>146.88</v>
      </c>
      <c r="L11" s="5">
        <v>12.459000000000001</v>
      </c>
      <c r="M11" s="434">
        <v>4848.04</v>
      </c>
      <c r="N11" s="5">
        <v>89.202000000000012</v>
      </c>
    </row>
    <row r="12" spans="1:14" x14ac:dyDescent="0.3">
      <c r="A12" s="411">
        <v>7</v>
      </c>
      <c r="B12" s="5" t="s">
        <v>102</v>
      </c>
      <c r="C12" s="434">
        <v>0</v>
      </c>
      <c r="D12" s="44">
        <v>0</v>
      </c>
      <c r="E12" s="434">
        <v>101936</v>
      </c>
      <c r="F12" s="44">
        <v>3482.85</v>
      </c>
      <c r="G12" s="434">
        <v>0</v>
      </c>
      <c r="H12" s="44">
        <v>0.01</v>
      </c>
      <c r="I12" s="434">
        <v>0</v>
      </c>
      <c r="J12" s="44">
        <v>0</v>
      </c>
      <c r="K12" s="434">
        <v>14</v>
      </c>
      <c r="L12" s="44">
        <v>0.53</v>
      </c>
      <c r="M12" s="434">
        <v>23123</v>
      </c>
      <c r="N12" s="44">
        <v>611.11</v>
      </c>
    </row>
    <row r="13" spans="1:14" x14ac:dyDescent="0.3">
      <c r="A13" s="408">
        <v>8</v>
      </c>
      <c r="B13" s="5" t="s">
        <v>103</v>
      </c>
      <c r="C13" s="434">
        <v>0</v>
      </c>
      <c r="D13" s="44">
        <v>0</v>
      </c>
      <c r="E13" s="434">
        <v>63026</v>
      </c>
      <c r="F13" s="44">
        <v>2193.3000000000002</v>
      </c>
      <c r="G13" s="434">
        <v>0</v>
      </c>
      <c r="H13" s="44">
        <v>0</v>
      </c>
      <c r="I13" s="434">
        <v>0</v>
      </c>
      <c r="J13" s="44">
        <v>0</v>
      </c>
      <c r="K13" s="434">
        <v>17220</v>
      </c>
      <c r="L13" s="44">
        <v>842.59</v>
      </c>
      <c r="M13" s="434">
        <v>19773</v>
      </c>
      <c r="N13" s="44">
        <v>605.46</v>
      </c>
    </row>
    <row r="14" spans="1:14" x14ac:dyDescent="0.3">
      <c r="A14" s="5">
        <v>9</v>
      </c>
      <c r="B14" s="5" t="s">
        <v>104</v>
      </c>
      <c r="C14" s="434">
        <v>1159</v>
      </c>
      <c r="D14" s="44">
        <v>944.33</v>
      </c>
      <c r="E14" s="434">
        <v>530229</v>
      </c>
      <c r="F14" s="44">
        <v>11883.99</v>
      </c>
      <c r="G14" s="434">
        <v>0</v>
      </c>
      <c r="H14" s="44">
        <v>0</v>
      </c>
      <c r="I14" s="434">
        <v>639</v>
      </c>
      <c r="J14" s="44">
        <v>226.39</v>
      </c>
      <c r="K14" s="434">
        <v>2251</v>
      </c>
      <c r="L14" s="44">
        <v>366.01</v>
      </c>
      <c r="M14" s="434">
        <v>125625</v>
      </c>
      <c r="N14" s="44">
        <v>1913.49</v>
      </c>
    </row>
    <row r="15" spans="1:14" x14ac:dyDescent="0.3">
      <c r="A15" s="411">
        <v>10</v>
      </c>
      <c r="B15" s="5" t="s">
        <v>105</v>
      </c>
      <c r="C15" s="434">
        <v>0</v>
      </c>
      <c r="D15" s="44">
        <v>0</v>
      </c>
      <c r="E15" s="434">
        <v>383121</v>
      </c>
      <c r="F15" s="44">
        <v>12037.41</v>
      </c>
      <c r="G15" s="434">
        <v>0</v>
      </c>
      <c r="H15" s="44">
        <v>0.01</v>
      </c>
      <c r="I15" s="434">
        <v>0</v>
      </c>
      <c r="J15" s="44">
        <v>0</v>
      </c>
      <c r="K15" s="434">
        <v>96</v>
      </c>
      <c r="L15" s="44">
        <v>2.58</v>
      </c>
      <c r="M15" s="434">
        <v>59879</v>
      </c>
      <c r="N15" s="44">
        <v>1167.6400000000001</v>
      </c>
    </row>
    <row r="16" spans="1:14" x14ac:dyDescent="0.3">
      <c r="A16" s="408">
        <v>11</v>
      </c>
      <c r="B16" s="5" t="s">
        <v>106</v>
      </c>
      <c r="C16" s="434">
        <v>45969912</v>
      </c>
      <c r="D16" s="44">
        <v>1951714.1</v>
      </c>
      <c r="E16" s="434">
        <v>392105</v>
      </c>
      <c r="F16" s="44">
        <v>8847.11</v>
      </c>
      <c r="G16" s="434">
        <v>2</v>
      </c>
      <c r="H16" s="44">
        <v>0.05</v>
      </c>
      <c r="I16" s="434">
        <v>6568736</v>
      </c>
      <c r="J16" s="44">
        <v>1564308.42</v>
      </c>
      <c r="K16" s="434">
        <v>28090</v>
      </c>
      <c r="L16" s="44">
        <v>893.73</v>
      </c>
      <c r="M16" s="434">
        <v>120333</v>
      </c>
      <c r="N16" s="44">
        <v>1948.87</v>
      </c>
    </row>
    <row r="17" spans="1:16" x14ac:dyDescent="0.3">
      <c r="A17" s="5">
        <v>12</v>
      </c>
      <c r="B17" s="5" t="s">
        <v>107</v>
      </c>
      <c r="C17" s="434">
        <v>41622.699999999997</v>
      </c>
      <c r="D17" s="5">
        <v>1490.6184000000001</v>
      </c>
      <c r="E17" s="434">
        <v>743332.34</v>
      </c>
      <c r="F17" s="5">
        <v>19783.5671</v>
      </c>
      <c r="G17" s="434">
        <v>0</v>
      </c>
      <c r="H17" s="5">
        <v>0.04</v>
      </c>
      <c r="I17" s="434">
        <v>6097.56</v>
      </c>
      <c r="J17" s="5">
        <v>1072.9138</v>
      </c>
      <c r="K17" s="434">
        <v>7197.12</v>
      </c>
      <c r="L17" s="5">
        <v>610.4910000000001</v>
      </c>
      <c r="M17" s="434">
        <v>237553.96</v>
      </c>
      <c r="N17" s="5">
        <v>4370.8980000000001</v>
      </c>
    </row>
    <row r="18" spans="1:16" x14ac:dyDescent="0.3">
      <c r="A18" s="411">
        <v>13</v>
      </c>
      <c r="B18" s="5" t="s">
        <v>108</v>
      </c>
      <c r="C18" s="434">
        <v>0</v>
      </c>
      <c r="D18" s="44">
        <v>0</v>
      </c>
      <c r="E18" s="434">
        <v>633579</v>
      </c>
      <c r="F18" s="44">
        <v>14792.03</v>
      </c>
      <c r="G18" s="434">
        <v>0</v>
      </c>
      <c r="H18" s="44">
        <v>0.22</v>
      </c>
      <c r="I18" s="434">
        <v>4</v>
      </c>
      <c r="J18" s="44">
        <v>0.14000000000000001</v>
      </c>
      <c r="K18" s="434">
        <v>2423</v>
      </c>
      <c r="L18" s="44">
        <v>74.430000000000007</v>
      </c>
      <c r="M18" s="434">
        <v>173764</v>
      </c>
      <c r="N18" s="44">
        <v>2790.69</v>
      </c>
    </row>
    <row r="19" spans="1:16" x14ac:dyDescent="0.3">
      <c r="A19" s="408">
        <v>14</v>
      </c>
      <c r="B19" s="5" t="s">
        <v>109</v>
      </c>
      <c r="C19" s="434">
        <v>0</v>
      </c>
      <c r="D19" s="44">
        <v>0</v>
      </c>
      <c r="E19" s="434">
        <v>74073</v>
      </c>
      <c r="F19" s="44">
        <v>1656.04</v>
      </c>
      <c r="G19" s="434">
        <v>0</v>
      </c>
      <c r="H19" s="44">
        <v>0</v>
      </c>
      <c r="I19" s="434">
        <v>0</v>
      </c>
      <c r="J19" s="44">
        <v>0</v>
      </c>
      <c r="K19" s="434">
        <v>1</v>
      </c>
      <c r="L19" s="44">
        <v>0</v>
      </c>
      <c r="M19" s="434">
        <v>20695</v>
      </c>
      <c r="N19" s="44">
        <v>367.62</v>
      </c>
    </row>
    <row r="20" spans="1:16" x14ac:dyDescent="0.3">
      <c r="A20" s="5">
        <v>15</v>
      </c>
      <c r="B20" s="5" t="s">
        <v>110</v>
      </c>
      <c r="C20" s="434">
        <v>150604249</v>
      </c>
      <c r="D20" s="44">
        <v>8414161.5199999996</v>
      </c>
      <c r="E20" s="434">
        <v>3663942</v>
      </c>
      <c r="F20" s="44">
        <v>109084.4</v>
      </c>
      <c r="G20" s="434">
        <v>648</v>
      </c>
      <c r="H20" s="44">
        <v>65.790000000000006</v>
      </c>
      <c r="I20" s="434">
        <v>30210429</v>
      </c>
      <c r="J20" s="44">
        <v>7319477.7999999998</v>
      </c>
      <c r="K20" s="434">
        <v>254071</v>
      </c>
      <c r="L20" s="44">
        <v>9612.3700000000008</v>
      </c>
      <c r="M20" s="434">
        <v>1650448</v>
      </c>
      <c r="N20" s="44">
        <v>36437</v>
      </c>
    </row>
    <row r="21" spans="1:16" x14ac:dyDescent="0.3">
      <c r="A21" s="411">
        <v>16</v>
      </c>
      <c r="B21" s="5" t="s">
        <v>111</v>
      </c>
      <c r="C21" s="434">
        <v>0</v>
      </c>
      <c r="D21" s="44">
        <v>0</v>
      </c>
      <c r="E21" s="434">
        <v>0</v>
      </c>
      <c r="F21" s="44">
        <v>0</v>
      </c>
      <c r="G21" s="434">
        <v>0</v>
      </c>
      <c r="H21" s="44">
        <v>0</v>
      </c>
      <c r="I21" s="434">
        <v>0</v>
      </c>
      <c r="J21" s="44">
        <v>0</v>
      </c>
      <c r="K21" s="434">
        <v>1860</v>
      </c>
      <c r="L21" s="44">
        <v>77.349999999999994</v>
      </c>
      <c r="M21" s="434">
        <v>0</v>
      </c>
      <c r="N21" s="44">
        <v>0</v>
      </c>
    </row>
    <row r="22" spans="1:16" x14ac:dyDescent="0.3">
      <c r="A22" s="408">
        <v>17</v>
      </c>
      <c r="B22" s="5" t="s">
        <v>112</v>
      </c>
      <c r="C22" s="434">
        <v>0</v>
      </c>
      <c r="D22" s="44">
        <v>0</v>
      </c>
      <c r="E22" s="434">
        <v>106265</v>
      </c>
      <c r="F22" s="44">
        <v>2313.2800000000002</v>
      </c>
      <c r="G22" s="434">
        <v>0</v>
      </c>
      <c r="H22" s="44">
        <v>0</v>
      </c>
      <c r="I22" s="434">
        <v>0</v>
      </c>
      <c r="J22" s="44">
        <v>0</v>
      </c>
      <c r="K22" s="434">
        <v>1</v>
      </c>
      <c r="L22" s="44">
        <v>0.01</v>
      </c>
      <c r="M22" s="434">
        <v>25350</v>
      </c>
      <c r="N22" s="44">
        <v>377.79</v>
      </c>
    </row>
    <row r="23" spans="1:16" x14ac:dyDescent="0.3">
      <c r="A23" s="5">
        <v>18</v>
      </c>
      <c r="B23" s="5" t="s">
        <v>113</v>
      </c>
      <c r="C23" s="434">
        <v>37340297</v>
      </c>
      <c r="D23" s="44">
        <v>1424193.83</v>
      </c>
      <c r="E23" s="434">
        <v>325136</v>
      </c>
      <c r="F23" s="44">
        <v>8794.09</v>
      </c>
      <c r="G23" s="434">
        <v>1</v>
      </c>
      <c r="H23" s="44">
        <v>0.01</v>
      </c>
      <c r="I23" s="434">
        <v>4384991</v>
      </c>
      <c r="J23" s="44">
        <v>898048.68</v>
      </c>
      <c r="K23" s="434">
        <v>24439</v>
      </c>
      <c r="L23" s="44">
        <v>1042.8399999999999</v>
      </c>
      <c r="M23" s="434">
        <v>109835</v>
      </c>
      <c r="N23" s="44">
        <v>1962.4</v>
      </c>
    </row>
    <row r="24" spans="1:16" x14ac:dyDescent="0.3">
      <c r="A24" s="411">
        <v>19</v>
      </c>
      <c r="B24" s="5" t="s">
        <v>114</v>
      </c>
      <c r="C24" s="434">
        <v>0</v>
      </c>
      <c r="D24" s="44">
        <v>0</v>
      </c>
      <c r="E24" s="434">
        <v>612630</v>
      </c>
      <c r="F24" s="44">
        <v>17066.8</v>
      </c>
      <c r="G24" s="434">
        <v>0</v>
      </c>
      <c r="H24" s="44">
        <v>0.02</v>
      </c>
      <c r="I24" s="434">
        <v>33</v>
      </c>
      <c r="J24" s="44">
        <v>3.41</v>
      </c>
      <c r="K24" s="434">
        <v>1438</v>
      </c>
      <c r="L24" s="44">
        <v>55.76</v>
      </c>
      <c r="M24" s="434">
        <v>145167</v>
      </c>
      <c r="N24" s="44">
        <v>2458.1799999999998</v>
      </c>
    </row>
    <row r="25" spans="1:16" x14ac:dyDescent="0.3">
      <c r="A25" s="408">
        <v>20</v>
      </c>
      <c r="B25" s="5" t="s">
        <v>115</v>
      </c>
      <c r="C25" s="434">
        <v>0</v>
      </c>
      <c r="D25" s="44">
        <v>0</v>
      </c>
      <c r="E25" s="434">
        <v>195680</v>
      </c>
      <c r="F25" s="44">
        <v>5289.29</v>
      </c>
      <c r="G25" s="434">
        <v>0</v>
      </c>
      <c r="H25" s="44">
        <v>0</v>
      </c>
      <c r="I25" s="434">
        <v>0</v>
      </c>
      <c r="J25" s="44">
        <v>0</v>
      </c>
      <c r="K25" s="434">
        <v>6806</v>
      </c>
      <c r="L25" s="44">
        <v>291.12</v>
      </c>
      <c r="M25" s="434">
        <v>51380</v>
      </c>
      <c r="N25" s="44">
        <v>849.86</v>
      </c>
    </row>
    <row r="26" spans="1:16" x14ac:dyDescent="0.3">
      <c r="A26" s="5">
        <v>21</v>
      </c>
      <c r="B26" s="5" t="s">
        <v>116</v>
      </c>
      <c r="C26" s="434">
        <v>486</v>
      </c>
      <c r="D26" s="44">
        <v>519.98</v>
      </c>
      <c r="E26" s="434">
        <v>386216</v>
      </c>
      <c r="F26" s="44">
        <v>12049.63</v>
      </c>
      <c r="G26" s="434">
        <v>0</v>
      </c>
      <c r="H26" s="44">
        <v>0</v>
      </c>
      <c r="I26" s="434">
        <v>275</v>
      </c>
      <c r="J26" s="44">
        <v>344.02</v>
      </c>
      <c r="K26" s="434">
        <v>15161</v>
      </c>
      <c r="L26" s="44">
        <v>889.8</v>
      </c>
      <c r="M26" s="434">
        <v>102353</v>
      </c>
      <c r="N26" s="44">
        <v>2196.7399999999998</v>
      </c>
    </row>
    <row r="27" spans="1:16" x14ac:dyDescent="0.3">
      <c r="A27" s="411">
        <v>22</v>
      </c>
      <c r="B27" s="5" t="s">
        <v>117</v>
      </c>
      <c r="C27" s="434">
        <v>37153</v>
      </c>
      <c r="D27" s="44">
        <v>1272.1400000000001</v>
      </c>
      <c r="E27" s="434">
        <v>933634</v>
      </c>
      <c r="F27" s="44">
        <v>26778.240000000002</v>
      </c>
      <c r="G27" s="434">
        <v>1</v>
      </c>
      <c r="H27" s="44">
        <v>0.04</v>
      </c>
      <c r="I27" s="434">
        <v>4978</v>
      </c>
      <c r="J27" s="44">
        <v>811.79</v>
      </c>
      <c r="K27" s="434">
        <v>7334</v>
      </c>
      <c r="L27" s="44">
        <v>543.72</v>
      </c>
      <c r="M27" s="434">
        <v>294157</v>
      </c>
      <c r="N27" s="44">
        <v>5657.29</v>
      </c>
    </row>
    <row r="28" spans="1:16" x14ac:dyDescent="0.3">
      <c r="A28" s="408">
        <v>23</v>
      </c>
      <c r="B28" s="5" t="s">
        <v>118</v>
      </c>
      <c r="C28" s="434">
        <v>40938</v>
      </c>
      <c r="D28" s="5">
        <v>921.2</v>
      </c>
      <c r="E28" s="434">
        <v>1162819</v>
      </c>
      <c r="F28" s="5">
        <v>28864.27</v>
      </c>
      <c r="G28" s="434">
        <v>45</v>
      </c>
      <c r="H28" s="5">
        <v>3.2</v>
      </c>
      <c r="I28" s="434">
        <v>8508</v>
      </c>
      <c r="J28" s="5">
        <v>1268.68</v>
      </c>
      <c r="K28" s="434">
        <v>13227</v>
      </c>
      <c r="L28" s="5">
        <v>456.90999999999997</v>
      </c>
      <c r="M28" s="434">
        <v>315211</v>
      </c>
      <c r="N28" s="5">
        <v>5478.4800000000005</v>
      </c>
    </row>
    <row r="29" spans="1:16" x14ac:dyDescent="0.3">
      <c r="A29" s="6" t="s">
        <v>28</v>
      </c>
      <c r="B29" s="6" t="s">
        <v>16</v>
      </c>
      <c r="C29" s="436">
        <f>SUM(C6:C28)</f>
        <v>294117285</v>
      </c>
      <c r="D29" s="45">
        <f t="shared" ref="D29:N29" si="0">SUM(D6:D28)</f>
        <v>14226042.41</v>
      </c>
      <c r="E29" s="436">
        <f t="shared" si="0"/>
        <v>13209135</v>
      </c>
      <c r="F29" s="45">
        <f t="shared" si="0"/>
        <v>357197.10000000003</v>
      </c>
      <c r="G29" s="436">
        <f t="shared" si="0"/>
        <v>718</v>
      </c>
      <c r="H29" s="45">
        <f t="shared" si="0"/>
        <v>71.690000000000012</v>
      </c>
      <c r="I29" s="436">
        <f t="shared" si="0"/>
        <v>49665810</v>
      </c>
      <c r="J29" s="45">
        <f t="shared" si="0"/>
        <v>11223280.409999998</v>
      </c>
      <c r="K29" s="436">
        <f t="shared" si="0"/>
        <v>447703</v>
      </c>
      <c r="L29" s="45">
        <f t="shared" si="0"/>
        <v>18321.280000000002</v>
      </c>
      <c r="M29" s="436">
        <f t="shared" si="0"/>
        <v>4276629</v>
      </c>
      <c r="N29" s="45">
        <f t="shared" si="0"/>
        <v>81562.509999999995</v>
      </c>
      <c r="P29" s="273"/>
    </row>
  </sheetData>
  <mergeCells count="11">
    <mergeCell ref="A2:N2"/>
    <mergeCell ref="A3:N3"/>
    <mergeCell ref="A1:N1"/>
    <mergeCell ref="C4:D4"/>
    <mergeCell ref="E4:F4"/>
    <mergeCell ref="G4:H4"/>
    <mergeCell ref="I4:J4"/>
    <mergeCell ref="K4:L4"/>
    <mergeCell ref="M4:N4"/>
    <mergeCell ref="A4:A5"/>
    <mergeCell ref="B4:B5"/>
  </mergeCells>
  <printOptions gridLines="1"/>
  <pageMargins left="0.25" right="0.25" top="0.75" bottom="0.75" header="0.3" footer="0.3"/>
  <pageSetup paperSize="9" scale="75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rgb="FF00B050"/>
  </sheetPr>
  <dimension ref="A1:E29"/>
  <sheetViews>
    <sheetView workbookViewId="0">
      <selection sqref="A1:E1"/>
    </sheetView>
  </sheetViews>
  <sheetFormatPr defaultRowHeight="14.4" x14ac:dyDescent="0.3"/>
  <cols>
    <col min="2" max="2" width="16" customWidth="1"/>
    <col min="3" max="3" width="17.109375" customWidth="1"/>
    <col min="4" max="5" width="19" customWidth="1"/>
  </cols>
  <sheetData>
    <row r="1" spans="1:5" ht="27.75" customHeight="1" x14ac:dyDescent="0.35">
      <c r="A1" s="601">
        <v>87</v>
      </c>
      <c r="B1" s="602"/>
      <c r="C1" s="602"/>
      <c r="D1" s="602"/>
      <c r="E1" s="603"/>
    </row>
    <row r="2" spans="1:5" ht="53.25" customHeight="1" x14ac:dyDescent="0.4">
      <c r="A2" s="749" t="s">
        <v>756</v>
      </c>
      <c r="B2" s="756"/>
      <c r="C2" s="756"/>
      <c r="D2" s="756"/>
      <c r="E2" s="757"/>
    </row>
    <row r="3" spans="1:5" ht="28.8" x14ac:dyDescent="0.3">
      <c r="A3" s="144" t="s">
        <v>0</v>
      </c>
      <c r="B3" s="144" t="s">
        <v>1</v>
      </c>
      <c r="C3" s="144" t="s">
        <v>57</v>
      </c>
      <c r="D3" s="144" t="s">
        <v>58</v>
      </c>
      <c r="E3" s="144" t="s">
        <v>59</v>
      </c>
    </row>
    <row r="4" spans="1:5" x14ac:dyDescent="0.3">
      <c r="A4" s="2">
        <v>1</v>
      </c>
      <c r="B4" s="2" t="s">
        <v>3</v>
      </c>
      <c r="C4" s="2">
        <v>46150</v>
      </c>
      <c r="D4" s="2">
        <v>41093</v>
      </c>
      <c r="E4" s="2">
        <v>40834</v>
      </c>
    </row>
    <row r="5" spans="1:5" x14ac:dyDescent="0.3">
      <c r="A5" s="2">
        <v>2</v>
      </c>
      <c r="B5" s="2" t="s">
        <v>4</v>
      </c>
      <c r="C5" s="2">
        <v>10330</v>
      </c>
      <c r="D5" s="2">
        <v>6665</v>
      </c>
      <c r="E5" s="2">
        <v>6665</v>
      </c>
    </row>
    <row r="6" spans="1:5" x14ac:dyDescent="0.3">
      <c r="A6" s="2">
        <v>3</v>
      </c>
      <c r="B6" s="2" t="s">
        <v>5</v>
      </c>
      <c r="C6" s="2">
        <v>2207</v>
      </c>
      <c r="D6" s="2">
        <v>736</v>
      </c>
      <c r="E6" s="2">
        <v>407</v>
      </c>
    </row>
    <row r="7" spans="1:5" x14ac:dyDescent="0.3">
      <c r="A7" s="2">
        <v>4</v>
      </c>
      <c r="B7" s="2" t="s">
        <v>6</v>
      </c>
      <c r="C7" s="2">
        <v>34453</v>
      </c>
      <c r="D7" s="2">
        <v>33404</v>
      </c>
      <c r="E7" s="2">
        <v>12471</v>
      </c>
    </row>
    <row r="8" spans="1:5" x14ac:dyDescent="0.3">
      <c r="A8" s="2">
        <v>5</v>
      </c>
      <c r="B8" s="2" t="s">
        <v>7</v>
      </c>
      <c r="C8" s="2">
        <v>68296</v>
      </c>
      <c r="D8" s="2">
        <v>19324</v>
      </c>
      <c r="E8" s="2">
        <v>29604</v>
      </c>
    </row>
    <row r="9" spans="1:5" x14ac:dyDescent="0.3">
      <c r="A9" s="2">
        <v>6</v>
      </c>
      <c r="B9" s="2" t="s">
        <v>8</v>
      </c>
      <c r="C9" s="2">
        <v>9895</v>
      </c>
      <c r="D9" s="2">
        <v>3075</v>
      </c>
      <c r="E9" s="2">
        <v>3053</v>
      </c>
    </row>
    <row r="10" spans="1:5" x14ac:dyDescent="0.3">
      <c r="A10" s="2">
        <v>7</v>
      </c>
      <c r="B10" s="2" t="s">
        <v>9</v>
      </c>
      <c r="C10" s="2">
        <v>2979</v>
      </c>
      <c r="D10" s="2">
        <v>2252</v>
      </c>
      <c r="E10" s="2">
        <v>2252</v>
      </c>
    </row>
    <row r="11" spans="1:5" x14ac:dyDescent="0.3">
      <c r="A11" s="2">
        <v>8</v>
      </c>
      <c r="B11" s="2" t="s">
        <v>10</v>
      </c>
      <c r="C11" s="2">
        <v>24565</v>
      </c>
      <c r="D11" s="2">
        <v>20650</v>
      </c>
      <c r="E11" s="2">
        <v>24565</v>
      </c>
    </row>
    <row r="12" spans="1:5" x14ac:dyDescent="0.3">
      <c r="A12" s="2">
        <v>9</v>
      </c>
      <c r="B12" s="2" t="s">
        <v>11</v>
      </c>
      <c r="C12" s="2">
        <v>1657</v>
      </c>
      <c r="D12" s="2">
        <v>1365</v>
      </c>
      <c r="E12" s="2">
        <v>788</v>
      </c>
    </row>
    <row r="13" spans="1:5" x14ac:dyDescent="0.3">
      <c r="A13" s="2">
        <v>10</v>
      </c>
      <c r="B13" s="2" t="s">
        <v>12</v>
      </c>
      <c r="C13" s="2">
        <v>853867</v>
      </c>
      <c r="D13" s="2">
        <v>264822</v>
      </c>
      <c r="E13" s="2">
        <v>293246</v>
      </c>
    </row>
    <row r="14" spans="1:5" x14ac:dyDescent="0.3">
      <c r="A14" s="2">
        <v>11</v>
      </c>
      <c r="B14" s="2" t="s">
        <v>13</v>
      </c>
      <c r="C14" s="2">
        <v>13705</v>
      </c>
      <c r="D14" s="2">
        <v>2423</v>
      </c>
      <c r="E14" s="2">
        <v>2423</v>
      </c>
    </row>
    <row r="15" spans="1:5" x14ac:dyDescent="0.3">
      <c r="A15" s="2">
        <v>12</v>
      </c>
      <c r="B15" s="2" t="s">
        <v>14</v>
      </c>
      <c r="C15" s="2">
        <v>2308</v>
      </c>
      <c r="D15" s="2">
        <v>1632</v>
      </c>
      <c r="E15" s="2">
        <v>339</v>
      </c>
    </row>
    <row r="16" spans="1:5" x14ac:dyDescent="0.3">
      <c r="A16" s="3" t="s">
        <v>15</v>
      </c>
      <c r="B16" s="3" t="s">
        <v>16</v>
      </c>
      <c r="C16" s="3">
        <f>SUM(C4:C15)</f>
        <v>1070412</v>
      </c>
      <c r="D16" s="3">
        <f>SUM(D4:D15)</f>
        <v>397441</v>
      </c>
      <c r="E16" s="3">
        <f>SUM(E4:E15)</f>
        <v>416647</v>
      </c>
    </row>
    <row r="17" spans="1:5" x14ac:dyDescent="0.3">
      <c r="A17" s="2">
        <v>1</v>
      </c>
      <c r="B17" s="2" t="s">
        <v>17</v>
      </c>
      <c r="C17" s="2">
        <v>13827</v>
      </c>
      <c r="D17" s="2">
        <v>7959</v>
      </c>
      <c r="E17" s="2">
        <v>7547</v>
      </c>
    </row>
    <row r="18" spans="1:5" x14ac:dyDescent="0.3">
      <c r="A18" s="2">
        <v>2</v>
      </c>
      <c r="B18" s="2" t="s">
        <v>36</v>
      </c>
      <c r="C18" s="2">
        <v>2722</v>
      </c>
      <c r="D18" s="2">
        <v>53</v>
      </c>
      <c r="E18" s="2">
        <v>2722</v>
      </c>
    </row>
    <row r="19" spans="1:5" x14ac:dyDescent="0.3">
      <c r="A19" s="2">
        <v>3</v>
      </c>
      <c r="B19" s="2" t="s">
        <v>18</v>
      </c>
      <c r="C19" s="2">
        <v>13618</v>
      </c>
      <c r="D19" s="2">
        <v>5376</v>
      </c>
      <c r="E19" s="2">
        <v>5102</v>
      </c>
    </row>
    <row r="20" spans="1:5" x14ac:dyDescent="0.3">
      <c r="A20" s="2">
        <v>4</v>
      </c>
      <c r="B20" s="2" t="s">
        <v>19</v>
      </c>
      <c r="C20" s="2">
        <v>8770</v>
      </c>
      <c r="D20" s="2">
        <v>6920</v>
      </c>
      <c r="E20" s="2">
        <v>6396</v>
      </c>
    </row>
    <row r="21" spans="1:5" x14ac:dyDescent="0.3">
      <c r="A21" s="2">
        <v>5</v>
      </c>
      <c r="B21" s="2" t="s">
        <v>20</v>
      </c>
      <c r="C21" s="2">
        <v>2781</v>
      </c>
      <c r="D21" s="2">
        <v>1679</v>
      </c>
      <c r="E21" s="2">
        <v>1397</v>
      </c>
    </row>
    <row r="22" spans="1:5" x14ac:dyDescent="0.3">
      <c r="A22" s="2">
        <v>6</v>
      </c>
      <c r="B22" s="2" t="s">
        <v>21</v>
      </c>
      <c r="C22" s="2">
        <v>0</v>
      </c>
      <c r="D22" s="2">
        <v>0</v>
      </c>
      <c r="E22" s="2">
        <v>0</v>
      </c>
    </row>
    <row r="23" spans="1:5" x14ac:dyDescent="0.3">
      <c r="A23" s="2">
        <v>7</v>
      </c>
      <c r="B23" s="2" t="s">
        <v>22</v>
      </c>
      <c r="C23" s="2">
        <v>7833</v>
      </c>
      <c r="D23" s="2">
        <v>4768</v>
      </c>
      <c r="E23" s="2">
        <v>0</v>
      </c>
    </row>
    <row r="24" spans="1:5" x14ac:dyDescent="0.3">
      <c r="A24" s="2">
        <v>8</v>
      </c>
      <c r="B24" s="2" t="s">
        <v>23</v>
      </c>
      <c r="C24" s="2">
        <v>865</v>
      </c>
      <c r="D24" s="2">
        <v>575</v>
      </c>
      <c r="E24" s="2">
        <v>422</v>
      </c>
    </row>
    <row r="25" spans="1:5" x14ac:dyDescent="0.3">
      <c r="A25" s="3" t="s">
        <v>24</v>
      </c>
      <c r="B25" s="3" t="s">
        <v>16</v>
      </c>
      <c r="C25" s="3">
        <f>SUM(C17:C24)</f>
        <v>50416</v>
      </c>
      <c r="D25" s="3">
        <f>SUM(D17:D24)</f>
        <v>27330</v>
      </c>
      <c r="E25" s="3">
        <f>SUM(E17:E24)</f>
        <v>23586</v>
      </c>
    </row>
    <row r="26" spans="1:5" x14ac:dyDescent="0.3">
      <c r="A26" s="2">
        <v>1</v>
      </c>
      <c r="B26" s="2" t="s">
        <v>25</v>
      </c>
      <c r="C26" s="2">
        <v>148415</v>
      </c>
      <c r="D26" s="2">
        <v>99664</v>
      </c>
      <c r="E26" s="2">
        <v>0</v>
      </c>
    </row>
    <row r="27" spans="1:5" x14ac:dyDescent="0.3">
      <c r="A27" s="3" t="s">
        <v>26</v>
      </c>
      <c r="B27" s="3" t="s">
        <v>16</v>
      </c>
      <c r="C27" s="3">
        <f>C26</f>
        <v>148415</v>
      </c>
      <c r="D27" s="3">
        <f>D26</f>
        <v>99664</v>
      </c>
      <c r="E27" s="3">
        <f>E26</f>
        <v>0</v>
      </c>
    </row>
    <row r="28" spans="1:5" x14ac:dyDescent="0.3">
      <c r="A28" s="2">
        <v>1</v>
      </c>
      <c r="B28" s="2" t="s">
        <v>27</v>
      </c>
      <c r="C28" s="2">
        <v>234959</v>
      </c>
      <c r="D28" s="2">
        <v>149980</v>
      </c>
      <c r="E28" s="2">
        <v>149980</v>
      </c>
    </row>
    <row r="29" spans="1:5" x14ac:dyDescent="0.3">
      <c r="A29" s="3" t="s">
        <v>28</v>
      </c>
      <c r="B29" s="3" t="s">
        <v>16</v>
      </c>
      <c r="C29" s="3">
        <f>C16+C25+C27+C28</f>
        <v>1504202</v>
      </c>
      <c r="D29" s="3">
        <f>D16+D25+D27+D28</f>
        <v>674415</v>
      </c>
      <c r="E29" s="3">
        <f>E16+E25+E27+E28</f>
        <v>590213</v>
      </c>
    </row>
  </sheetData>
  <mergeCells count="2">
    <mergeCell ref="A2:E2"/>
    <mergeCell ref="A1:E1"/>
  </mergeCells>
  <printOptions gridLines="1"/>
  <pageMargins left="1.08" right="0.25" top="0.75" bottom="0.75" header="0.3" footer="0.3"/>
  <pageSetup paperSize="9" scale="105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rgb="FF00B050"/>
  </sheetPr>
  <dimension ref="A1:E27"/>
  <sheetViews>
    <sheetView workbookViewId="0">
      <selection sqref="A1:E1"/>
    </sheetView>
  </sheetViews>
  <sheetFormatPr defaultRowHeight="14.4" x14ac:dyDescent="0.3"/>
  <cols>
    <col min="1" max="1" width="6.44140625" customWidth="1"/>
    <col min="2" max="2" width="20.88671875" bestFit="1" customWidth="1"/>
    <col min="3" max="3" width="20.5546875" customWidth="1"/>
    <col min="4" max="4" width="26.109375" customWidth="1"/>
    <col min="5" max="5" width="24.33203125" customWidth="1"/>
  </cols>
  <sheetData>
    <row r="1" spans="1:5" ht="21" x14ac:dyDescent="0.4">
      <c r="A1" s="583">
        <v>88</v>
      </c>
      <c r="B1" s="584"/>
      <c r="C1" s="584"/>
      <c r="D1" s="584"/>
      <c r="E1" s="585"/>
    </row>
    <row r="2" spans="1:5" ht="53.25" customHeight="1" x14ac:dyDescent="0.3">
      <c r="A2" s="770" t="s">
        <v>851</v>
      </c>
      <c r="B2" s="836"/>
      <c r="C2" s="836"/>
      <c r="D2" s="836"/>
      <c r="E2" s="837"/>
    </row>
    <row r="3" spans="1:5" ht="29.25" customHeight="1" x14ac:dyDescent="0.3">
      <c r="A3" s="416" t="s">
        <v>0</v>
      </c>
      <c r="B3" s="416" t="s">
        <v>84</v>
      </c>
      <c r="C3" s="416" t="s">
        <v>57</v>
      </c>
      <c r="D3" s="416" t="s">
        <v>58</v>
      </c>
      <c r="E3" s="416" t="s">
        <v>59</v>
      </c>
    </row>
    <row r="4" spans="1:5" x14ac:dyDescent="0.3">
      <c r="A4" s="5">
        <v>1</v>
      </c>
      <c r="B4" s="5" t="s">
        <v>96</v>
      </c>
      <c r="C4" s="5">
        <v>12471</v>
      </c>
      <c r="D4" s="5">
        <v>2703</v>
      </c>
      <c r="E4" s="5">
        <v>4084</v>
      </c>
    </row>
    <row r="5" spans="1:5" x14ac:dyDescent="0.3">
      <c r="A5" s="5">
        <v>2</v>
      </c>
      <c r="B5" s="5" t="s">
        <v>97</v>
      </c>
      <c r="C5" s="5">
        <v>120463</v>
      </c>
      <c r="D5" s="5">
        <v>45174</v>
      </c>
      <c r="E5" s="5">
        <v>54295</v>
      </c>
    </row>
    <row r="6" spans="1:5" x14ac:dyDescent="0.3">
      <c r="A6" s="5">
        <v>3</v>
      </c>
      <c r="B6" s="5" t="s">
        <v>98</v>
      </c>
      <c r="C6" s="5">
        <v>6771</v>
      </c>
      <c r="D6" s="5">
        <v>3551</v>
      </c>
      <c r="E6" s="5">
        <v>4153</v>
      </c>
    </row>
    <row r="7" spans="1:5" x14ac:dyDescent="0.3">
      <c r="A7" s="5">
        <v>4</v>
      </c>
      <c r="B7" s="5" t="s">
        <v>99</v>
      </c>
      <c r="C7" s="5">
        <v>68574</v>
      </c>
      <c r="D7" s="5">
        <v>26648</v>
      </c>
      <c r="E7" s="5">
        <v>27292</v>
      </c>
    </row>
    <row r="8" spans="1:5" x14ac:dyDescent="0.3">
      <c r="A8" s="5">
        <v>5</v>
      </c>
      <c r="B8" s="5" t="s">
        <v>100</v>
      </c>
      <c r="C8" s="5">
        <v>156071</v>
      </c>
      <c r="D8" s="5">
        <v>67284</v>
      </c>
      <c r="E8" s="5">
        <v>42629</v>
      </c>
    </row>
    <row r="9" spans="1:5" s="273" customFormat="1" x14ac:dyDescent="0.3">
      <c r="A9" s="5">
        <v>6</v>
      </c>
      <c r="B9" s="434" t="s">
        <v>101</v>
      </c>
      <c r="C9" s="434">
        <v>2458.5300000000002</v>
      </c>
      <c r="D9" s="434">
        <v>1021.86</v>
      </c>
      <c r="E9" s="434">
        <v>756.6</v>
      </c>
    </row>
    <row r="10" spans="1:5" x14ac:dyDescent="0.3">
      <c r="A10" s="5">
        <v>7</v>
      </c>
      <c r="B10" s="5" t="s">
        <v>102</v>
      </c>
      <c r="C10" s="5">
        <v>9018</v>
      </c>
      <c r="D10" s="5">
        <v>2553</v>
      </c>
      <c r="E10" s="5">
        <v>3009</v>
      </c>
    </row>
    <row r="11" spans="1:5" x14ac:dyDescent="0.3">
      <c r="A11" s="5">
        <v>8</v>
      </c>
      <c r="B11" s="5" t="s">
        <v>103</v>
      </c>
      <c r="C11" s="5">
        <v>25160</v>
      </c>
      <c r="D11" s="5">
        <v>18731</v>
      </c>
      <c r="E11" s="5">
        <v>17496</v>
      </c>
    </row>
    <row r="12" spans="1:5" x14ac:dyDescent="0.3">
      <c r="A12" s="5">
        <v>9</v>
      </c>
      <c r="B12" s="5" t="s">
        <v>104</v>
      </c>
      <c r="C12" s="5">
        <v>48369</v>
      </c>
      <c r="D12" s="5">
        <v>19175</v>
      </c>
      <c r="E12" s="5">
        <v>18013</v>
      </c>
    </row>
    <row r="13" spans="1:5" x14ac:dyDescent="0.3">
      <c r="A13" s="5">
        <v>10</v>
      </c>
      <c r="B13" s="5" t="s">
        <v>105</v>
      </c>
      <c r="C13" s="5">
        <v>29444</v>
      </c>
      <c r="D13" s="5">
        <v>6677</v>
      </c>
      <c r="E13" s="5">
        <v>9429</v>
      </c>
    </row>
    <row r="14" spans="1:5" x14ac:dyDescent="0.3">
      <c r="A14" s="5">
        <v>11</v>
      </c>
      <c r="B14" s="5" t="s">
        <v>106</v>
      </c>
      <c r="C14" s="5">
        <v>51450</v>
      </c>
      <c r="D14" s="5">
        <v>25478</v>
      </c>
      <c r="E14" s="5">
        <v>21512</v>
      </c>
    </row>
    <row r="15" spans="1:5" x14ac:dyDescent="0.3">
      <c r="A15" s="5">
        <v>12</v>
      </c>
      <c r="B15" s="5" t="s">
        <v>107</v>
      </c>
      <c r="C15" s="434">
        <v>79492.47</v>
      </c>
      <c r="D15" s="434">
        <v>33040.14</v>
      </c>
      <c r="E15" s="434">
        <v>24463.4</v>
      </c>
    </row>
    <row r="16" spans="1:5" x14ac:dyDescent="0.3">
      <c r="A16" s="5">
        <v>13</v>
      </c>
      <c r="B16" s="5" t="s">
        <v>108</v>
      </c>
      <c r="C16" s="5">
        <v>63102</v>
      </c>
      <c r="D16" s="5">
        <v>34541</v>
      </c>
      <c r="E16" s="5">
        <v>30435</v>
      </c>
    </row>
    <row r="17" spans="1:5" x14ac:dyDescent="0.3">
      <c r="A17" s="5">
        <v>14</v>
      </c>
      <c r="B17" s="5" t="s">
        <v>109</v>
      </c>
      <c r="C17" s="5">
        <v>4185</v>
      </c>
      <c r="D17" s="5">
        <v>1713</v>
      </c>
      <c r="E17" s="5">
        <v>1305</v>
      </c>
    </row>
    <row r="18" spans="1:5" x14ac:dyDescent="0.3">
      <c r="A18" s="5">
        <v>15</v>
      </c>
      <c r="B18" s="5" t="s">
        <v>110</v>
      </c>
      <c r="C18" s="5">
        <v>361896</v>
      </c>
      <c r="D18" s="5">
        <v>182929</v>
      </c>
      <c r="E18" s="5">
        <v>169793</v>
      </c>
    </row>
    <row r="19" spans="1:5" x14ac:dyDescent="0.3">
      <c r="A19" s="5">
        <v>16</v>
      </c>
      <c r="B19" s="5" t="s">
        <v>111</v>
      </c>
      <c r="C19" s="5">
        <v>2137</v>
      </c>
      <c r="D19" s="5">
        <v>1959</v>
      </c>
      <c r="E19" s="5">
        <v>1959</v>
      </c>
    </row>
    <row r="20" spans="1:5" x14ac:dyDescent="0.3">
      <c r="A20" s="5">
        <v>17</v>
      </c>
      <c r="B20" s="5" t="s">
        <v>112</v>
      </c>
      <c r="C20" s="5">
        <v>17140</v>
      </c>
      <c r="D20" s="5">
        <v>6374</v>
      </c>
      <c r="E20" s="5">
        <v>3378</v>
      </c>
    </row>
    <row r="21" spans="1:5" x14ac:dyDescent="0.3">
      <c r="A21" s="5">
        <v>18</v>
      </c>
      <c r="B21" s="5" t="s">
        <v>113</v>
      </c>
      <c r="C21" s="5">
        <v>54337</v>
      </c>
      <c r="D21" s="5">
        <v>18378</v>
      </c>
      <c r="E21" s="5">
        <v>20961</v>
      </c>
    </row>
    <row r="22" spans="1:5" x14ac:dyDescent="0.3">
      <c r="A22" s="5">
        <v>19</v>
      </c>
      <c r="B22" s="5" t="s">
        <v>114</v>
      </c>
      <c r="C22" s="5">
        <v>35957</v>
      </c>
      <c r="D22" s="5">
        <v>14253</v>
      </c>
      <c r="E22" s="5">
        <v>11030</v>
      </c>
    </row>
    <row r="23" spans="1:5" x14ac:dyDescent="0.3">
      <c r="A23" s="5">
        <v>20</v>
      </c>
      <c r="B23" s="5" t="s">
        <v>115</v>
      </c>
      <c r="C23" s="5">
        <v>39213</v>
      </c>
      <c r="D23" s="5">
        <v>24076</v>
      </c>
      <c r="E23" s="5">
        <v>17417</v>
      </c>
    </row>
    <row r="24" spans="1:5" x14ac:dyDescent="0.3">
      <c r="A24" s="5">
        <v>21</v>
      </c>
      <c r="B24" s="5" t="s">
        <v>116</v>
      </c>
      <c r="C24" s="5">
        <v>82498</v>
      </c>
      <c r="D24" s="5">
        <v>41645</v>
      </c>
      <c r="E24" s="5">
        <v>30091</v>
      </c>
    </row>
    <row r="25" spans="1:5" x14ac:dyDescent="0.3">
      <c r="A25" s="5">
        <v>22</v>
      </c>
      <c r="B25" s="5" t="s">
        <v>117</v>
      </c>
      <c r="C25" s="5">
        <v>80146</v>
      </c>
      <c r="D25" s="5">
        <v>29248</v>
      </c>
      <c r="E25" s="5">
        <v>29770</v>
      </c>
    </row>
    <row r="26" spans="1:5" x14ac:dyDescent="0.3">
      <c r="A26" s="5">
        <v>23</v>
      </c>
      <c r="B26" s="5" t="s">
        <v>118</v>
      </c>
      <c r="C26" s="5">
        <v>153849</v>
      </c>
      <c r="D26" s="5">
        <v>67263</v>
      </c>
      <c r="E26" s="5">
        <v>46942</v>
      </c>
    </row>
    <row r="27" spans="1:5" x14ac:dyDescent="0.3">
      <c r="A27" s="6" t="s">
        <v>28</v>
      </c>
      <c r="B27" s="6" t="s">
        <v>16</v>
      </c>
      <c r="C27" s="6">
        <f>SUM(C4:C26)</f>
        <v>1504202</v>
      </c>
      <c r="D27" s="6">
        <f>SUM(D4:D26)</f>
        <v>674415</v>
      </c>
      <c r="E27" s="6">
        <f>SUM(E4:E26)</f>
        <v>590213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O34"/>
  <sheetViews>
    <sheetView zoomScale="84" zoomScaleNormal="84" workbookViewId="0">
      <selection sqref="A1:N1"/>
    </sheetView>
  </sheetViews>
  <sheetFormatPr defaultRowHeight="14.4" x14ac:dyDescent="0.3"/>
  <cols>
    <col min="1" max="1" width="3.88671875" customWidth="1"/>
    <col min="2" max="2" width="20.44140625" customWidth="1"/>
    <col min="3" max="3" width="9.5546875" customWidth="1"/>
    <col min="4" max="4" width="10.6640625" style="46" customWidth="1"/>
    <col min="5" max="5" width="6.33203125" style="46" customWidth="1"/>
    <col min="6" max="6" width="10.5546875" style="46" customWidth="1"/>
    <col min="7" max="8" width="10.109375" style="46" customWidth="1"/>
    <col min="9" max="9" width="6.109375" style="46" customWidth="1"/>
    <col min="10" max="10" width="9.5546875" customWidth="1"/>
    <col min="11" max="11" width="7" style="46" customWidth="1"/>
    <col min="12" max="12" width="8" style="46" customWidth="1"/>
    <col min="13" max="13" width="6.33203125" style="46" customWidth="1"/>
    <col min="14" max="14" width="7.44140625" style="46" customWidth="1"/>
  </cols>
  <sheetData>
    <row r="1" spans="1:14" ht="30" customHeight="1" x14ac:dyDescent="0.4">
      <c r="A1" s="583">
        <v>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5"/>
    </row>
    <row r="2" spans="1:14" ht="51" customHeight="1" x14ac:dyDescent="0.45">
      <c r="A2" s="577" t="s">
        <v>728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9"/>
    </row>
    <row r="3" spans="1:14" ht="17.25" customHeight="1" x14ac:dyDescent="0.45">
      <c r="A3" s="580" t="s">
        <v>83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2"/>
    </row>
    <row r="4" spans="1:14" ht="46.5" customHeight="1" x14ac:dyDescent="0.3">
      <c r="A4" s="282" t="s">
        <v>0</v>
      </c>
      <c r="B4" s="282" t="s">
        <v>84</v>
      </c>
      <c r="C4" s="282" t="s">
        <v>85</v>
      </c>
      <c r="D4" s="82" t="s">
        <v>86</v>
      </c>
      <c r="E4" s="82" t="s">
        <v>87</v>
      </c>
      <c r="F4" s="82" t="s">
        <v>88</v>
      </c>
      <c r="G4" s="82" t="s">
        <v>89</v>
      </c>
      <c r="H4" s="82" t="s">
        <v>90</v>
      </c>
      <c r="I4" s="82" t="s">
        <v>91</v>
      </c>
      <c r="J4" s="282" t="s">
        <v>92</v>
      </c>
      <c r="K4" s="82" t="s">
        <v>93</v>
      </c>
      <c r="L4" s="82" t="s">
        <v>94</v>
      </c>
      <c r="M4" s="82" t="s">
        <v>95</v>
      </c>
      <c r="N4" s="82" t="s">
        <v>412</v>
      </c>
    </row>
    <row r="5" spans="1:14" x14ac:dyDescent="0.3">
      <c r="A5" s="283">
        <v>1</v>
      </c>
      <c r="B5" s="283" t="s">
        <v>96</v>
      </c>
      <c r="C5" s="284">
        <v>13364.81</v>
      </c>
      <c r="D5" s="284">
        <v>0</v>
      </c>
      <c r="E5" s="284">
        <v>0</v>
      </c>
      <c r="F5" s="284">
        <f>C5+D5+E5</f>
        <v>13364.81</v>
      </c>
      <c r="G5" s="284">
        <v>2378.5100000000002</v>
      </c>
      <c r="H5" s="284">
        <v>0</v>
      </c>
      <c r="I5" s="284">
        <v>0</v>
      </c>
      <c r="J5" s="284">
        <f>G5+H5+I5</f>
        <v>2378.5100000000002</v>
      </c>
      <c r="K5" s="284">
        <f>G5/C5*100</f>
        <v>17.796811178011513</v>
      </c>
      <c r="L5" s="284">
        <v>0</v>
      </c>
      <c r="M5" s="284">
        <v>0</v>
      </c>
      <c r="N5" s="284">
        <f>J5/F5*100</f>
        <v>17.796811178011513</v>
      </c>
    </row>
    <row r="6" spans="1:14" x14ac:dyDescent="0.3">
      <c r="A6" s="283">
        <v>2</v>
      </c>
      <c r="B6" s="283" t="s">
        <v>97</v>
      </c>
      <c r="C6" s="284">
        <v>70589.03</v>
      </c>
      <c r="D6" s="284">
        <v>1913.44</v>
      </c>
      <c r="E6" s="284">
        <v>0</v>
      </c>
      <c r="F6" s="284">
        <f t="shared" ref="F6:F27" si="0">C6+D6+E6</f>
        <v>72502.47</v>
      </c>
      <c r="G6" s="284">
        <v>13840.42</v>
      </c>
      <c r="H6" s="284">
        <v>336.51</v>
      </c>
      <c r="I6" s="284">
        <v>0</v>
      </c>
      <c r="J6" s="284">
        <f t="shared" ref="J6:J27" si="1">G6+H6+I6</f>
        <v>14176.93</v>
      </c>
      <c r="K6" s="284">
        <f t="shared" ref="K6:K28" si="2">G6/C6*100</f>
        <v>19.607040924064265</v>
      </c>
      <c r="L6" s="284">
        <f>H6/D6*100</f>
        <v>17.586650221590432</v>
      </c>
      <c r="M6" s="284">
        <v>0</v>
      </c>
      <c r="N6" s="284">
        <f t="shared" ref="N6:N28" si="3">J6/F6*100</f>
        <v>19.553720031883053</v>
      </c>
    </row>
    <row r="7" spans="1:14" x14ac:dyDescent="0.3">
      <c r="A7" s="283">
        <v>3</v>
      </c>
      <c r="B7" s="283" t="s">
        <v>98</v>
      </c>
      <c r="C7" s="284">
        <v>9732.33</v>
      </c>
      <c r="D7" s="284">
        <v>642.96</v>
      </c>
      <c r="E7" s="284">
        <v>0</v>
      </c>
      <c r="F7" s="284">
        <f t="shared" si="0"/>
        <v>10375.290000000001</v>
      </c>
      <c r="G7" s="284">
        <v>1760.69</v>
      </c>
      <c r="H7" s="284">
        <v>236.95</v>
      </c>
      <c r="I7" s="284">
        <v>0</v>
      </c>
      <c r="J7" s="284">
        <f t="shared" si="1"/>
        <v>1997.64</v>
      </c>
      <c r="K7" s="284">
        <f t="shared" si="2"/>
        <v>18.091145696868068</v>
      </c>
      <c r="L7" s="284">
        <f>H7/D7*100</f>
        <v>36.852992410103269</v>
      </c>
      <c r="M7" s="284">
        <v>0</v>
      </c>
      <c r="N7" s="284">
        <f t="shared" si="3"/>
        <v>19.253823266626764</v>
      </c>
    </row>
    <row r="8" spans="1:14" x14ac:dyDescent="0.3">
      <c r="A8" s="283">
        <v>4</v>
      </c>
      <c r="B8" s="283" t="s">
        <v>99</v>
      </c>
      <c r="C8" s="284">
        <v>0</v>
      </c>
      <c r="D8" s="284">
        <v>26172.05</v>
      </c>
      <c r="E8" s="284">
        <v>0</v>
      </c>
      <c r="F8" s="284">
        <f t="shared" si="0"/>
        <v>26172.05</v>
      </c>
      <c r="G8" s="284">
        <v>0</v>
      </c>
      <c r="H8" s="284">
        <v>13912.08</v>
      </c>
      <c r="I8" s="284">
        <v>0</v>
      </c>
      <c r="J8" s="284">
        <f t="shared" si="1"/>
        <v>13912.08</v>
      </c>
      <c r="K8" s="284">
        <v>0</v>
      </c>
      <c r="L8" s="284">
        <f t="shared" ref="L8:L28" si="4">H8/D8*100</f>
        <v>53.156248746277043</v>
      </c>
      <c r="M8" s="284">
        <v>0</v>
      </c>
      <c r="N8" s="284">
        <f t="shared" si="3"/>
        <v>53.156248746277043</v>
      </c>
    </row>
    <row r="9" spans="1:14" x14ac:dyDescent="0.3">
      <c r="A9" s="283">
        <v>5</v>
      </c>
      <c r="B9" s="283" t="s">
        <v>100</v>
      </c>
      <c r="C9" s="284">
        <v>27623.040000000001</v>
      </c>
      <c r="D9" s="284">
        <v>84995.92</v>
      </c>
      <c r="E9" s="284">
        <v>0</v>
      </c>
      <c r="F9" s="284">
        <f t="shared" si="0"/>
        <v>112618.95999999999</v>
      </c>
      <c r="G9" s="284">
        <v>5896.75</v>
      </c>
      <c r="H9" s="284">
        <v>31524.32</v>
      </c>
      <c r="I9" s="284">
        <v>0</v>
      </c>
      <c r="J9" s="284">
        <f t="shared" si="1"/>
        <v>37421.07</v>
      </c>
      <c r="K9" s="284">
        <f t="shared" si="2"/>
        <v>21.347215947267209</v>
      </c>
      <c r="L9" s="284">
        <f t="shared" si="4"/>
        <v>37.089215576465321</v>
      </c>
      <c r="M9" s="284">
        <v>0</v>
      </c>
      <c r="N9" s="284">
        <f t="shared" si="3"/>
        <v>33.228037268324975</v>
      </c>
    </row>
    <row r="10" spans="1:14" x14ac:dyDescent="0.3">
      <c r="A10" s="283">
        <v>6</v>
      </c>
      <c r="B10" s="283" t="s">
        <v>101</v>
      </c>
      <c r="C10" s="196">
        <v>2597.11</v>
      </c>
      <c r="D10" s="196">
        <v>0</v>
      </c>
      <c r="E10" s="196">
        <v>0</v>
      </c>
      <c r="F10" s="196">
        <f t="shared" si="0"/>
        <v>2597.11</v>
      </c>
      <c r="G10" s="196">
        <v>889.33</v>
      </c>
      <c r="H10" s="196">
        <v>0</v>
      </c>
      <c r="I10" s="196">
        <v>0</v>
      </c>
      <c r="J10" s="196">
        <f t="shared" si="1"/>
        <v>889.33</v>
      </c>
      <c r="K10" s="196">
        <f t="shared" si="2"/>
        <v>34.243062480988485</v>
      </c>
      <c r="L10" s="196">
        <v>0</v>
      </c>
      <c r="M10" s="284">
        <v>0</v>
      </c>
      <c r="N10" s="196">
        <f t="shared" si="3"/>
        <v>34.243062480988485</v>
      </c>
    </row>
    <row r="11" spans="1:14" x14ac:dyDescent="0.3">
      <c r="A11" s="283">
        <v>7</v>
      </c>
      <c r="B11" s="283" t="s">
        <v>102</v>
      </c>
      <c r="C11" s="196">
        <v>5448.46</v>
      </c>
      <c r="D11" s="196">
        <v>0</v>
      </c>
      <c r="E11" s="196">
        <v>0</v>
      </c>
      <c r="F11" s="196">
        <f t="shared" si="0"/>
        <v>5448.46</v>
      </c>
      <c r="G11" s="196">
        <v>2190.9</v>
      </c>
      <c r="H11" s="196">
        <v>0</v>
      </c>
      <c r="I11" s="196">
        <v>0</v>
      </c>
      <c r="J11" s="196">
        <f t="shared" si="1"/>
        <v>2190.9</v>
      </c>
      <c r="K11" s="196">
        <f t="shared" si="2"/>
        <v>40.211362476736547</v>
      </c>
      <c r="L11" s="196">
        <v>0</v>
      </c>
      <c r="M11" s="284">
        <v>0</v>
      </c>
      <c r="N11" s="196">
        <f t="shared" si="3"/>
        <v>40.211362476736547</v>
      </c>
    </row>
    <row r="12" spans="1:14" x14ac:dyDescent="0.3">
      <c r="A12" s="283">
        <v>8</v>
      </c>
      <c r="B12" s="283" t="s">
        <v>103</v>
      </c>
      <c r="C12" s="196">
        <v>6785.93</v>
      </c>
      <c r="D12" s="196">
        <v>1882.9</v>
      </c>
      <c r="E12" s="196">
        <v>0</v>
      </c>
      <c r="F12" s="196">
        <f t="shared" si="0"/>
        <v>8668.83</v>
      </c>
      <c r="G12" s="196">
        <v>2284.59</v>
      </c>
      <c r="H12" s="196">
        <v>1249.72</v>
      </c>
      <c r="I12" s="196">
        <v>0</v>
      </c>
      <c r="J12" s="196">
        <f t="shared" si="1"/>
        <v>3534.3100000000004</v>
      </c>
      <c r="K12" s="196">
        <f t="shared" si="2"/>
        <v>33.666571862662892</v>
      </c>
      <c r="L12" s="196">
        <f t="shared" si="4"/>
        <v>66.372085612618832</v>
      </c>
      <c r="M12" s="284">
        <v>0</v>
      </c>
      <c r="N12" s="196">
        <f t="shared" si="3"/>
        <v>40.770323100118475</v>
      </c>
    </row>
    <row r="13" spans="1:14" x14ac:dyDescent="0.3">
      <c r="A13" s="283">
        <v>9</v>
      </c>
      <c r="B13" s="283" t="s">
        <v>104</v>
      </c>
      <c r="C13" s="196">
        <v>5469.33</v>
      </c>
      <c r="D13" s="196">
        <v>37769.99</v>
      </c>
      <c r="E13" s="196">
        <v>0</v>
      </c>
      <c r="F13" s="196">
        <f t="shared" si="0"/>
        <v>43239.32</v>
      </c>
      <c r="G13" s="196">
        <v>2027.13</v>
      </c>
      <c r="H13" s="196">
        <v>10952.63</v>
      </c>
      <c r="I13" s="196">
        <v>0</v>
      </c>
      <c r="J13" s="196">
        <f t="shared" si="1"/>
        <v>12979.759999999998</v>
      </c>
      <c r="K13" s="196">
        <f t="shared" si="2"/>
        <v>37.06358914163161</v>
      </c>
      <c r="L13" s="196">
        <f t="shared" si="4"/>
        <v>28.998233782958376</v>
      </c>
      <c r="M13" s="284">
        <v>0</v>
      </c>
      <c r="N13" s="196">
        <f t="shared" si="3"/>
        <v>30.018418421011244</v>
      </c>
    </row>
    <row r="14" spans="1:14" x14ac:dyDescent="0.3">
      <c r="A14" s="283">
        <v>10</v>
      </c>
      <c r="B14" s="283" t="s">
        <v>105</v>
      </c>
      <c r="C14" s="196">
        <v>14861.19</v>
      </c>
      <c r="D14" s="196">
        <v>0</v>
      </c>
      <c r="E14" s="196">
        <v>0</v>
      </c>
      <c r="F14" s="196">
        <f t="shared" si="0"/>
        <v>14861.19</v>
      </c>
      <c r="G14" s="196">
        <v>6701.43</v>
      </c>
      <c r="H14" s="196">
        <v>0</v>
      </c>
      <c r="I14" s="196">
        <v>0</v>
      </c>
      <c r="J14" s="196">
        <f t="shared" si="1"/>
        <v>6701.43</v>
      </c>
      <c r="K14" s="196">
        <f t="shared" si="2"/>
        <v>45.093495204623586</v>
      </c>
      <c r="L14" s="196">
        <v>0</v>
      </c>
      <c r="M14" s="284">
        <v>0</v>
      </c>
      <c r="N14" s="196">
        <f t="shared" si="3"/>
        <v>45.093495204623586</v>
      </c>
    </row>
    <row r="15" spans="1:14" s="47" customFormat="1" ht="15.75" customHeight="1" x14ac:dyDescent="0.3">
      <c r="A15" s="283">
        <v>11</v>
      </c>
      <c r="B15" s="285" t="s">
        <v>106</v>
      </c>
      <c r="C15" s="196">
        <v>1950.13</v>
      </c>
      <c r="D15" s="196">
        <v>48655.39</v>
      </c>
      <c r="E15" s="196">
        <v>0</v>
      </c>
      <c r="F15" s="196">
        <f t="shared" si="0"/>
        <v>50605.52</v>
      </c>
      <c r="G15" s="196">
        <v>490.87</v>
      </c>
      <c r="H15" s="196">
        <v>9463.5400000000009</v>
      </c>
      <c r="I15" s="196">
        <v>0</v>
      </c>
      <c r="J15" s="196">
        <f t="shared" si="1"/>
        <v>9954.4100000000017</v>
      </c>
      <c r="K15" s="196">
        <f t="shared" si="2"/>
        <v>25.171142436658066</v>
      </c>
      <c r="L15" s="196">
        <f t="shared" si="4"/>
        <v>19.450136973519278</v>
      </c>
      <c r="M15" s="284">
        <v>0</v>
      </c>
      <c r="N15" s="196">
        <f t="shared" si="3"/>
        <v>19.670601151811113</v>
      </c>
    </row>
    <row r="16" spans="1:14" x14ac:dyDescent="0.3">
      <c r="A16" s="283">
        <v>12</v>
      </c>
      <c r="B16" s="283" t="s">
        <v>107</v>
      </c>
      <c r="C16" s="196">
        <v>14800.65</v>
      </c>
      <c r="D16" s="196">
        <v>52925.15</v>
      </c>
      <c r="E16" s="196">
        <v>0</v>
      </c>
      <c r="F16" s="196">
        <f t="shared" si="0"/>
        <v>67725.8</v>
      </c>
      <c r="G16" s="196">
        <v>4653.87</v>
      </c>
      <c r="H16" s="196">
        <v>19302.18</v>
      </c>
      <c r="I16" s="196">
        <v>0</v>
      </c>
      <c r="J16" s="196">
        <f t="shared" si="1"/>
        <v>23956.05</v>
      </c>
      <c r="K16" s="196">
        <f t="shared" si="2"/>
        <v>31.443686594845499</v>
      </c>
      <c r="L16" s="196">
        <f t="shared" si="4"/>
        <v>36.470713828869641</v>
      </c>
      <c r="M16" s="284">
        <v>0</v>
      </c>
      <c r="N16" s="196">
        <f t="shared" si="3"/>
        <v>35.37211815881097</v>
      </c>
    </row>
    <row r="17" spans="1:15" x14ac:dyDescent="0.3">
      <c r="A17" s="283">
        <v>13</v>
      </c>
      <c r="B17" s="283" t="s">
        <v>108</v>
      </c>
      <c r="C17" s="196">
        <v>25010.76</v>
      </c>
      <c r="D17" s="196">
        <v>23278.86</v>
      </c>
      <c r="E17" s="196">
        <v>0</v>
      </c>
      <c r="F17" s="196">
        <f t="shared" si="0"/>
        <v>48289.619999999995</v>
      </c>
      <c r="G17" s="196">
        <v>7460.96</v>
      </c>
      <c r="H17" s="196">
        <v>7104.78</v>
      </c>
      <c r="I17" s="196">
        <v>0</v>
      </c>
      <c r="J17" s="196">
        <f t="shared" si="1"/>
        <v>14565.74</v>
      </c>
      <c r="K17" s="196">
        <f t="shared" si="2"/>
        <v>29.831000737282675</v>
      </c>
      <c r="L17" s="196">
        <f t="shared" si="4"/>
        <v>30.520308984202831</v>
      </c>
      <c r="M17" s="284">
        <v>0</v>
      </c>
      <c r="N17" s="196">
        <f t="shared" si="3"/>
        <v>30.163293892144939</v>
      </c>
    </row>
    <row r="18" spans="1:15" x14ac:dyDescent="0.3">
      <c r="A18" s="283">
        <v>14</v>
      </c>
      <c r="B18" s="283" t="s">
        <v>109</v>
      </c>
      <c r="C18" s="196">
        <v>2525.29</v>
      </c>
      <c r="D18" s="196">
        <v>0</v>
      </c>
      <c r="E18" s="196">
        <v>0</v>
      </c>
      <c r="F18" s="196">
        <f t="shared" si="0"/>
        <v>2525.29</v>
      </c>
      <c r="G18" s="196">
        <v>1744.54</v>
      </c>
      <c r="H18" s="196">
        <v>0</v>
      </c>
      <c r="I18" s="196">
        <v>0</v>
      </c>
      <c r="J18" s="196">
        <f t="shared" si="1"/>
        <v>1744.54</v>
      </c>
      <c r="K18" s="196">
        <f t="shared" si="2"/>
        <v>69.082758811859236</v>
      </c>
      <c r="L18" s="196">
        <v>0</v>
      </c>
      <c r="M18" s="284">
        <v>0</v>
      </c>
      <c r="N18" s="196">
        <f t="shared" si="3"/>
        <v>69.082758811859236</v>
      </c>
    </row>
    <row r="19" spans="1:15" x14ac:dyDescent="0.3">
      <c r="A19" s="283">
        <v>15</v>
      </c>
      <c r="B19" s="283" t="s">
        <v>110</v>
      </c>
      <c r="C19" s="196">
        <v>84962.39</v>
      </c>
      <c r="D19" s="196">
        <v>963170.65</v>
      </c>
      <c r="E19" s="196">
        <v>0</v>
      </c>
      <c r="F19" s="46">
        <f t="shared" si="0"/>
        <v>1048133.04</v>
      </c>
      <c r="G19" s="196">
        <v>41682.42</v>
      </c>
      <c r="H19" s="417">
        <v>350567.21</v>
      </c>
      <c r="I19" s="196">
        <v>0</v>
      </c>
      <c r="J19" s="196">
        <f t="shared" si="1"/>
        <v>392249.63</v>
      </c>
      <c r="K19" s="196">
        <f t="shared" si="2"/>
        <v>49.059848716590956</v>
      </c>
      <c r="L19" s="196">
        <f t="shared" si="4"/>
        <v>36.397206455574619</v>
      </c>
      <c r="M19" s="284">
        <v>0</v>
      </c>
      <c r="N19" s="196">
        <f t="shared" si="3"/>
        <v>37.423649005473578</v>
      </c>
    </row>
    <row r="20" spans="1:15" x14ac:dyDescent="0.3">
      <c r="A20" s="283">
        <v>16</v>
      </c>
      <c r="B20" s="283" t="s">
        <v>111</v>
      </c>
      <c r="C20" s="196">
        <v>0</v>
      </c>
      <c r="D20" s="365">
        <v>1179.92</v>
      </c>
      <c r="E20" s="196">
        <v>0</v>
      </c>
      <c r="F20" s="196">
        <f t="shared" si="0"/>
        <v>1179.92</v>
      </c>
      <c r="G20" s="196">
        <v>0</v>
      </c>
      <c r="H20" s="196">
        <v>269.83</v>
      </c>
      <c r="I20" s="196">
        <v>0</v>
      </c>
      <c r="J20" s="196">
        <f t="shared" si="1"/>
        <v>269.83</v>
      </c>
      <c r="K20" s="196">
        <v>0</v>
      </c>
      <c r="L20" s="196">
        <f t="shared" si="4"/>
        <v>22.86849955929215</v>
      </c>
      <c r="M20" s="284">
        <v>0</v>
      </c>
      <c r="N20" s="196">
        <f>J20/F20*100</f>
        <v>22.86849955929215</v>
      </c>
    </row>
    <row r="21" spans="1:15" x14ac:dyDescent="0.3">
      <c r="A21" s="283">
        <v>17</v>
      </c>
      <c r="B21" s="283" t="s">
        <v>112</v>
      </c>
      <c r="C21" s="196">
        <v>11749.8</v>
      </c>
      <c r="D21" s="196">
        <v>0</v>
      </c>
      <c r="E21" s="196">
        <v>0</v>
      </c>
      <c r="F21" s="196">
        <f t="shared" si="0"/>
        <v>11749.8</v>
      </c>
      <c r="G21" s="196">
        <v>2000.52</v>
      </c>
      <c r="H21" s="196">
        <v>0</v>
      </c>
      <c r="I21" s="196">
        <v>0</v>
      </c>
      <c r="J21" s="196">
        <f t="shared" si="1"/>
        <v>2000.52</v>
      </c>
      <c r="K21" s="196">
        <f t="shared" si="2"/>
        <v>17.025991931777561</v>
      </c>
      <c r="L21" s="196">
        <v>0</v>
      </c>
      <c r="M21" s="284">
        <v>0</v>
      </c>
      <c r="N21" s="196">
        <f t="shared" si="3"/>
        <v>17.025991931777561</v>
      </c>
    </row>
    <row r="22" spans="1:15" x14ac:dyDescent="0.3">
      <c r="A22" s="283">
        <v>18</v>
      </c>
      <c r="B22" s="283" t="s">
        <v>113</v>
      </c>
      <c r="C22" s="284">
        <v>112854.76</v>
      </c>
      <c r="D22" s="284">
        <v>17804.22</v>
      </c>
      <c r="E22" s="284">
        <v>0</v>
      </c>
      <c r="F22" s="284">
        <f t="shared" si="0"/>
        <v>130658.98</v>
      </c>
      <c r="G22" s="284">
        <v>7458.89</v>
      </c>
      <c r="H22" s="284">
        <v>4372.53</v>
      </c>
      <c r="I22" s="284">
        <v>0</v>
      </c>
      <c r="J22" s="284">
        <f t="shared" si="1"/>
        <v>11831.42</v>
      </c>
      <c r="K22" s="284">
        <f t="shared" si="2"/>
        <v>6.6092825858652313</v>
      </c>
      <c r="L22" s="284">
        <f t="shared" si="4"/>
        <v>24.558952877463881</v>
      </c>
      <c r="M22" s="284">
        <v>0</v>
      </c>
      <c r="N22" s="284">
        <f t="shared" si="3"/>
        <v>9.0551908487269692</v>
      </c>
    </row>
    <row r="23" spans="1:15" x14ac:dyDescent="0.3">
      <c r="A23" s="283">
        <v>19</v>
      </c>
      <c r="B23" s="283" t="s">
        <v>114</v>
      </c>
      <c r="C23" s="284">
        <v>35696</v>
      </c>
      <c r="D23" s="284">
        <v>2085.69</v>
      </c>
      <c r="E23" s="284">
        <v>0</v>
      </c>
      <c r="F23" s="284">
        <f t="shared" si="0"/>
        <v>37781.69</v>
      </c>
      <c r="G23" s="284">
        <v>11719.89</v>
      </c>
      <c r="H23" s="284">
        <v>1038.18</v>
      </c>
      <c r="I23" s="284">
        <v>0</v>
      </c>
      <c r="J23" s="284">
        <f t="shared" si="1"/>
        <v>12758.07</v>
      </c>
      <c r="K23" s="284">
        <f t="shared" si="2"/>
        <v>32.832502241147466</v>
      </c>
      <c r="L23" s="284">
        <f t="shared" si="4"/>
        <v>49.776333012096721</v>
      </c>
      <c r="M23" s="284">
        <v>0</v>
      </c>
      <c r="N23" s="284">
        <f t="shared" si="3"/>
        <v>33.767864804353643</v>
      </c>
    </row>
    <row r="24" spans="1:15" x14ac:dyDescent="0.3">
      <c r="A24" s="283">
        <v>20</v>
      </c>
      <c r="B24" s="283" t="s">
        <v>115</v>
      </c>
      <c r="C24" s="284">
        <v>33440.33</v>
      </c>
      <c r="D24" s="284">
        <v>1635.13</v>
      </c>
      <c r="E24" s="284">
        <v>0</v>
      </c>
      <c r="F24" s="284">
        <f t="shared" si="0"/>
        <v>35075.46</v>
      </c>
      <c r="G24" s="284">
        <v>4816.07</v>
      </c>
      <c r="H24" s="284">
        <v>583.78</v>
      </c>
      <c r="I24" s="284">
        <v>0</v>
      </c>
      <c r="J24" s="284">
        <f t="shared" si="1"/>
        <v>5399.8499999999995</v>
      </c>
      <c r="K24" s="284">
        <f t="shared" si="2"/>
        <v>14.401981080928328</v>
      </c>
      <c r="L24" s="284">
        <f t="shared" si="4"/>
        <v>35.702360056998522</v>
      </c>
      <c r="M24" s="284">
        <v>0</v>
      </c>
      <c r="N24" s="284">
        <f t="shared" si="3"/>
        <v>15.394951342049398</v>
      </c>
    </row>
    <row r="25" spans="1:15" x14ac:dyDescent="0.3">
      <c r="A25" s="283">
        <v>21</v>
      </c>
      <c r="B25" s="283" t="s">
        <v>116</v>
      </c>
      <c r="C25" s="149">
        <v>14650.51</v>
      </c>
      <c r="D25" s="150">
        <v>32483.599999999999</v>
      </c>
      <c r="E25" s="150">
        <v>0</v>
      </c>
      <c r="F25" s="150">
        <f t="shared" si="0"/>
        <v>47134.11</v>
      </c>
      <c r="G25" s="150">
        <v>3075.17</v>
      </c>
      <c r="H25" s="150">
        <v>16495.45</v>
      </c>
      <c r="I25" s="150">
        <v>0</v>
      </c>
      <c r="J25" s="149">
        <f t="shared" si="1"/>
        <v>19570.620000000003</v>
      </c>
      <c r="K25" s="284">
        <f t="shared" si="2"/>
        <v>20.990190785167208</v>
      </c>
      <c r="L25" s="284">
        <f t="shared" si="4"/>
        <v>50.780855570195428</v>
      </c>
      <c r="M25" s="284">
        <v>0</v>
      </c>
      <c r="N25" s="284">
        <f t="shared" si="3"/>
        <v>41.521140422509305</v>
      </c>
    </row>
    <row r="26" spans="1:15" s="17" customFormat="1" x14ac:dyDescent="0.3">
      <c r="A26" s="283">
        <v>22</v>
      </c>
      <c r="B26" s="283" t="s">
        <v>117</v>
      </c>
      <c r="C26" s="284">
        <v>99495.39</v>
      </c>
      <c r="D26" s="284">
        <v>317.06</v>
      </c>
      <c r="E26" s="284">
        <v>0</v>
      </c>
      <c r="F26" s="284">
        <f t="shared" si="0"/>
        <v>99812.45</v>
      </c>
      <c r="G26" s="284">
        <v>21158.18</v>
      </c>
      <c r="H26" s="284">
        <v>1074.98</v>
      </c>
      <c r="I26" s="284">
        <v>0</v>
      </c>
      <c r="J26" s="284">
        <f t="shared" si="1"/>
        <v>22233.16</v>
      </c>
      <c r="K26" s="284">
        <f t="shared" si="2"/>
        <v>21.26548777787594</v>
      </c>
      <c r="L26" s="284">
        <f t="shared" si="4"/>
        <v>339.0462373052419</v>
      </c>
      <c r="M26" s="284">
        <v>0</v>
      </c>
      <c r="N26" s="284">
        <f t="shared" si="3"/>
        <v>22.274936643675215</v>
      </c>
    </row>
    <row r="27" spans="1:15" x14ac:dyDescent="0.3">
      <c r="A27" s="283">
        <v>23</v>
      </c>
      <c r="B27" s="286" t="s">
        <v>118</v>
      </c>
      <c r="C27" s="12">
        <v>52572.820000000007</v>
      </c>
      <c r="D27" s="57">
        <v>65551.839999999997</v>
      </c>
      <c r="E27" s="150">
        <v>0</v>
      </c>
      <c r="F27" s="150">
        <f t="shared" si="0"/>
        <v>118124.66</v>
      </c>
      <c r="G27" s="57">
        <v>13994.62</v>
      </c>
      <c r="H27" s="57">
        <v>22625.15</v>
      </c>
      <c r="I27" s="150">
        <v>0</v>
      </c>
      <c r="J27" s="149">
        <f t="shared" si="1"/>
        <v>36619.770000000004</v>
      </c>
      <c r="K27" s="150">
        <f t="shared" si="2"/>
        <v>26.619496538325315</v>
      </c>
      <c r="L27" s="150">
        <f t="shared" si="4"/>
        <v>34.514896912123291</v>
      </c>
      <c r="M27" s="284">
        <v>0</v>
      </c>
      <c r="N27" s="150">
        <f t="shared" si="3"/>
        <v>31.000952722318946</v>
      </c>
      <c r="O27" s="46"/>
    </row>
    <row r="28" spans="1:15" x14ac:dyDescent="0.3">
      <c r="A28" s="586" t="s">
        <v>132</v>
      </c>
      <c r="B28" s="587"/>
      <c r="C28" s="58">
        <f>SUM(C5:C27)</f>
        <v>646180.06000000006</v>
      </c>
      <c r="D28" s="58">
        <f>SUM(D5:D27)</f>
        <v>1362464.77</v>
      </c>
      <c r="E28" s="58">
        <f>SUM(E5:E27)</f>
        <v>0</v>
      </c>
      <c r="F28" s="58">
        <f>C28+D28+E28</f>
        <v>2008644.83</v>
      </c>
      <c r="G28" s="58">
        <f>SUM(G5:G27)</f>
        <v>158225.75</v>
      </c>
      <c r="H28" s="58">
        <f>SUM(H5:H27)</f>
        <v>491109.82000000012</v>
      </c>
      <c r="I28" s="58">
        <f>SUM(I5:I27)</f>
        <v>0</v>
      </c>
      <c r="J28" s="58">
        <f>G28+H28+I28</f>
        <v>649335.57000000007</v>
      </c>
      <c r="K28" s="58">
        <f t="shared" si="2"/>
        <v>24.486325065493354</v>
      </c>
      <c r="L28" s="58">
        <f t="shared" si="4"/>
        <v>36.04568946028602</v>
      </c>
      <c r="M28" s="306">
        <v>0</v>
      </c>
      <c r="N28" s="58">
        <f t="shared" si="3"/>
        <v>32.327047584614547</v>
      </c>
    </row>
    <row r="29" spans="1:15" x14ac:dyDescent="0.3">
      <c r="J29" s="46"/>
    </row>
    <row r="30" spans="1:15" x14ac:dyDescent="0.3">
      <c r="I30"/>
      <c r="K30"/>
      <c r="L30"/>
      <c r="M30"/>
      <c r="N30"/>
    </row>
    <row r="31" spans="1:15" x14ac:dyDescent="0.3">
      <c r="I31"/>
      <c r="K31"/>
      <c r="L31"/>
      <c r="M31"/>
      <c r="N31"/>
    </row>
    <row r="32" spans="1:15" x14ac:dyDescent="0.3">
      <c r="I32"/>
      <c r="K32"/>
      <c r="L32"/>
      <c r="M32"/>
      <c r="N32"/>
    </row>
    <row r="33" spans="10:10" x14ac:dyDescent="0.3">
      <c r="J33" s="46"/>
    </row>
    <row r="34" spans="10:10" x14ac:dyDescent="0.3">
      <c r="J34" s="46"/>
    </row>
  </sheetData>
  <mergeCells count="4">
    <mergeCell ref="A2:N2"/>
    <mergeCell ref="A3:N3"/>
    <mergeCell ref="A1:N1"/>
    <mergeCell ref="A28:B28"/>
  </mergeCells>
  <pageMargins left="0.26" right="0.25" top="0.75" bottom="0.75" header="0.3" footer="0.3"/>
  <pageSetup paperSize="9" scale="78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rgb="FF00B050"/>
  </sheetPr>
  <dimension ref="A1:C28"/>
  <sheetViews>
    <sheetView workbookViewId="0">
      <selection sqref="A1:C1"/>
    </sheetView>
  </sheetViews>
  <sheetFormatPr defaultRowHeight="14.4" x14ac:dyDescent="0.3"/>
  <cols>
    <col min="2" max="2" width="27.109375" customWidth="1"/>
    <col min="3" max="3" width="26.109375" customWidth="1"/>
  </cols>
  <sheetData>
    <row r="1" spans="1:3" ht="30" customHeight="1" x14ac:dyDescent="0.3">
      <c r="A1" s="656">
        <v>89</v>
      </c>
      <c r="B1" s="657"/>
      <c r="C1" s="658"/>
    </row>
    <row r="2" spans="1:3" ht="74.25" customHeight="1" x14ac:dyDescent="0.3">
      <c r="A2" s="770" t="s">
        <v>719</v>
      </c>
      <c r="B2" s="771"/>
      <c r="C2" s="772"/>
    </row>
    <row r="3" spans="1:3" ht="15.6" x14ac:dyDescent="0.3">
      <c r="A3" s="152" t="s">
        <v>0</v>
      </c>
      <c r="B3" s="152" t="s">
        <v>531</v>
      </c>
      <c r="C3" s="152" t="s">
        <v>266</v>
      </c>
    </row>
    <row r="4" spans="1:3" x14ac:dyDescent="0.3">
      <c r="A4" s="140">
        <v>1</v>
      </c>
      <c r="B4" s="12" t="s">
        <v>305</v>
      </c>
      <c r="C4" s="12" t="s">
        <v>19</v>
      </c>
    </row>
    <row r="5" spans="1:3" x14ac:dyDescent="0.3">
      <c r="A5" s="140">
        <v>2</v>
      </c>
      <c r="B5" s="12" t="s">
        <v>522</v>
      </c>
      <c r="C5" s="12" t="s">
        <v>556</v>
      </c>
    </row>
    <row r="6" spans="1:3" x14ac:dyDescent="0.3">
      <c r="A6" s="140">
        <v>3</v>
      </c>
      <c r="B6" s="12" t="s">
        <v>302</v>
      </c>
      <c r="C6" s="12" t="s">
        <v>381</v>
      </c>
    </row>
    <row r="7" spans="1:3" x14ac:dyDescent="0.3">
      <c r="A7" s="140">
        <v>4</v>
      </c>
      <c r="B7" s="12" t="s">
        <v>293</v>
      </c>
      <c r="C7" s="12" t="s">
        <v>372</v>
      </c>
    </row>
    <row r="8" spans="1:3" x14ac:dyDescent="0.3">
      <c r="A8" s="140">
        <v>5</v>
      </c>
      <c r="B8" s="12" t="s">
        <v>300</v>
      </c>
      <c r="C8" s="12" t="s">
        <v>20</v>
      </c>
    </row>
    <row r="9" spans="1:3" x14ac:dyDescent="0.3">
      <c r="A9" s="140">
        <v>6</v>
      </c>
      <c r="B9" s="12" t="s">
        <v>528</v>
      </c>
      <c r="C9" s="12" t="s">
        <v>386</v>
      </c>
    </row>
    <row r="10" spans="1:3" x14ac:dyDescent="0.3">
      <c r="A10" s="140">
        <v>7</v>
      </c>
      <c r="B10" s="12" t="s">
        <v>712</v>
      </c>
      <c r="C10" s="12" t="s">
        <v>707</v>
      </c>
    </row>
    <row r="11" spans="1:3" x14ac:dyDescent="0.3">
      <c r="A11" s="140">
        <v>8</v>
      </c>
      <c r="B11" s="12" t="s">
        <v>296</v>
      </c>
      <c r="C11" s="12" t="s">
        <v>708</v>
      </c>
    </row>
    <row r="12" spans="1:3" x14ac:dyDescent="0.3">
      <c r="A12" s="140">
        <v>9</v>
      </c>
      <c r="B12" s="12" t="s">
        <v>696</v>
      </c>
      <c r="C12" s="12" t="s">
        <v>384</v>
      </c>
    </row>
    <row r="13" spans="1:3" x14ac:dyDescent="0.3">
      <c r="A13" s="140">
        <v>10</v>
      </c>
      <c r="B13" s="12" t="s">
        <v>304</v>
      </c>
      <c r="C13" s="12" t="s">
        <v>369</v>
      </c>
    </row>
    <row r="14" spans="1:3" x14ac:dyDescent="0.3">
      <c r="A14" s="140">
        <v>11</v>
      </c>
      <c r="B14" s="12" t="s">
        <v>523</v>
      </c>
      <c r="C14" s="12" t="s">
        <v>381</v>
      </c>
    </row>
    <row r="15" spans="1:3" x14ac:dyDescent="0.3">
      <c r="A15" s="140">
        <v>12</v>
      </c>
      <c r="B15" s="12" t="s">
        <v>709</v>
      </c>
      <c r="C15" s="12" t="s">
        <v>18</v>
      </c>
    </row>
    <row r="16" spans="1:3" x14ac:dyDescent="0.3">
      <c r="A16" s="140">
        <v>13</v>
      </c>
      <c r="B16" s="12" t="s">
        <v>697</v>
      </c>
      <c r="C16" s="12" t="s">
        <v>553</v>
      </c>
    </row>
    <row r="17" spans="1:3" x14ac:dyDescent="0.3">
      <c r="A17" s="140">
        <v>14</v>
      </c>
      <c r="B17" s="12" t="s">
        <v>295</v>
      </c>
      <c r="C17" s="12" t="s">
        <v>710</v>
      </c>
    </row>
    <row r="18" spans="1:3" x14ac:dyDescent="0.3">
      <c r="A18" s="140">
        <v>15</v>
      </c>
      <c r="B18" s="12" t="s">
        <v>524</v>
      </c>
      <c r="C18" s="12" t="s">
        <v>380</v>
      </c>
    </row>
    <row r="19" spans="1:3" x14ac:dyDescent="0.3">
      <c r="A19" s="140">
        <v>16</v>
      </c>
      <c r="B19" s="12" t="s">
        <v>545</v>
      </c>
      <c r="C19" s="12" t="s">
        <v>377</v>
      </c>
    </row>
    <row r="20" spans="1:3" x14ac:dyDescent="0.3">
      <c r="A20" s="140">
        <v>17</v>
      </c>
      <c r="B20" s="12" t="s">
        <v>534</v>
      </c>
      <c r="C20" s="12" t="s">
        <v>376</v>
      </c>
    </row>
    <row r="21" spans="1:3" x14ac:dyDescent="0.3">
      <c r="A21" s="140">
        <v>18</v>
      </c>
      <c r="B21" s="12" t="s">
        <v>546</v>
      </c>
      <c r="C21" s="12" t="s">
        <v>370</v>
      </c>
    </row>
    <row r="22" spans="1:3" x14ac:dyDescent="0.3">
      <c r="A22" s="140">
        <v>19</v>
      </c>
      <c r="B22" s="12" t="s">
        <v>525</v>
      </c>
      <c r="C22" s="12" t="s">
        <v>381</v>
      </c>
    </row>
    <row r="23" spans="1:3" x14ac:dyDescent="0.3">
      <c r="A23" s="140">
        <v>20</v>
      </c>
      <c r="B23" s="12" t="s">
        <v>291</v>
      </c>
      <c r="C23" s="12" t="s">
        <v>711</v>
      </c>
    </row>
    <row r="24" spans="1:3" x14ac:dyDescent="0.3">
      <c r="A24" s="140">
        <v>21</v>
      </c>
      <c r="B24" s="12" t="s">
        <v>307</v>
      </c>
      <c r="C24" s="12" t="s">
        <v>381</v>
      </c>
    </row>
    <row r="25" spans="1:3" x14ac:dyDescent="0.3">
      <c r="A25" s="140">
        <v>22</v>
      </c>
      <c r="B25" s="12" t="s">
        <v>301</v>
      </c>
      <c r="C25" s="12" t="s">
        <v>381</v>
      </c>
    </row>
    <row r="26" spans="1:3" x14ac:dyDescent="0.3">
      <c r="A26" s="140">
        <v>23</v>
      </c>
      <c r="B26" s="12" t="s">
        <v>297</v>
      </c>
      <c r="C26" s="12" t="s">
        <v>25</v>
      </c>
    </row>
    <row r="27" spans="1:3" x14ac:dyDescent="0.3">
      <c r="A27" s="140">
        <v>24</v>
      </c>
      <c r="B27" s="12" t="s">
        <v>292</v>
      </c>
      <c r="C27" s="12" t="s">
        <v>371</v>
      </c>
    </row>
    <row r="28" spans="1:3" x14ac:dyDescent="0.3">
      <c r="A28" s="140">
        <v>25</v>
      </c>
      <c r="B28" s="12" t="s">
        <v>298</v>
      </c>
      <c r="C28" s="12" t="s">
        <v>368</v>
      </c>
    </row>
  </sheetData>
  <mergeCells count="2">
    <mergeCell ref="A2:C2"/>
    <mergeCell ref="A1:C1"/>
  </mergeCells>
  <pageMargins left="1.72" right="0.25" top="0.75" bottom="0.75" header="0.3" footer="0.3"/>
  <pageSetup paperSize="9" scale="115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rgb="FF00B050"/>
  </sheetPr>
  <dimension ref="A1:C29"/>
  <sheetViews>
    <sheetView workbookViewId="0">
      <selection sqref="A1:C1"/>
    </sheetView>
  </sheetViews>
  <sheetFormatPr defaultRowHeight="14.4" x14ac:dyDescent="0.3"/>
  <cols>
    <col min="2" max="2" width="12.88671875" customWidth="1"/>
    <col min="3" max="3" width="36.33203125" style="335" customWidth="1"/>
  </cols>
  <sheetData>
    <row r="1" spans="1:3" ht="22.5" customHeight="1" x14ac:dyDescent="0.4">
      <c r="A1" s="661">
        <v>90</v>
      </c>
      <c r="B1" s="662"/>
      <c r="C1" s="663"/>
    </row>
    <row r="2" spans="1:3" ht="69" customHeight="1" x14ac:dyDescent="0.3">
      <c r="A2" s="838" t="s">
        <v>888</v>
      </c>
      <c r="B2" s="838"/>
      <c r="C2" s="838"/>
    </row>
    <row r="3" spans="1:3" ht="28.8" x14ac:dyDescent="0.3">
      <c r="A3" s="438" t="s">
        <v>0</v>
      </c>
      <c r="B3" s="438" t="s">
        <v>1</v>
      </c>
      <c r="C3" s="471" t="s">
        <v>718</v>
      </c>
    </row>
    <row r="4" spans="1:3" x14ac:dyDescent="0.3">
      <c r="A4" s="42">
        <v>1</v>
      </c>
      <c r="B4" s="42" t="s">
        <v>3</v>
      </c>
      <c r="C4" s="140">
        <v>1</v>
      </c>
    </row>
    <row r="5" spans="1:3" x14ac:dyDescent="0.3">
      <c r="A5" s="42">
        <v>2</v>
      </c>
      <c r="B5" s="42" t="s">
        <v>4</v>
      </c>
      <c r="C5" s="140">
        <v>0</v>
      </c>
    </row>
    <row r="6" spans="1:3" x14ac:dyDescent="0.3">
      <c r="A6" s="42">
        <v>3</v>
      </c>
      <c r="B6" s="42" t="s">
        <v>5</v>
      </c>
      <c r="C6" s="140">
        <v>0</v>
      </c>
    </row>
    <row r="7" spans="1:3" x14ac:dyDescent="0.3">
      <c r="A7" s="42">
        <v>4</v>
      </c>
      <c r="B7" s="42" t="s">
        <v>6</v>
      </c>
      <c r="C7" s="140">
        <v>1</v>
      </c>
    </row>
    <row r="8" spans="1:3" x14ac:dyDescent="0.3">
      <c r="A8" s="42">
        <v>5</v>
      </c>
      <c r="B8" s="42" t="s">
        <v>7</v>
      </c>
      <c r="C8" s="140">
        <v>0</v>
      </c>
    </row>
    <row r="9" spans="1:3" ht="15.75" customHeight="1" x14ac:dyDescent="0.3">
      <c r="A9" s="42">
        <v>6</v>
      </c>
      <c r="B9" s="42" t="s">
        <v>8</v>
      </c>
      <c r="C9" s="140">
        <v>1</v>
      </c>
    </row>
    <row r="10" spans="1:3" x14ac:dyDescent="0.3">
      <c r="A10" s="42">
        <v>7</v>
      </c>
      <c r="B10" s="42" t="s">
        <v>9</v>
      </c>
      <c r="C10" s="140">
        <v>0</v>
      </c>
    </row>
    <row r="11" spans="1:3" x14ac:dyDescent="0.3">
      <c r="A11" s="42">
        <v>8</v>
      </c>
      <c r="B11" s="42" t="s">
        <v>10</v>
      </c>
      <c r="C11" s="140">
        <v>0</v>
      </c>
    </row>
    <row r="12" spans="1:3" x14ac:dyDescent="0.3">
      <c r="A12" s="42">
        <v>9</v>
      </c>
      <c r="B12" s="42" t="s">
        <v>11</v>
      </c>
      <c r="C12" s="140">
        <v>0</v>
      </c>
    </row>
    <row r="13" spans="1:3" x14ac:dyDescent="0.3">
      <c r="A13" s="42">
        <v>10</v>
      </c>
      <c r="B13" s="42" t="s">
        <v>12</v>
      </c>
      <c r="C13" s="140">
        <v>38</v>
      </c>
    </row>
    <row r="14" spans="1:3" x14ac:dyDescent="0.3">
      <c r="A14" s="42">
        <v>11</v>
      </c>
      <c r="B14" s="42" t="s">
        <v>13</v>
      </c>
      <c r="C14" s="140">
        <v>0</v>
      </c>
    </row>
    <row r="15" spans="1:3" x14ac:dyDescent="0.3">
      <c r="A15" s="42">
        <v>12</v>
      </c>
      <c r="B15" s="42" t="s">
        <v>14</v>
      </c>
      <c r="C15" s="140">
        <v>0</v>
      </c>
    </row>
    <row r="16" spans="1:3" x14ac:dyDescent="0.3">
      <c r="A16" s="441" t="s">
        <v>15</v>
      </c>
      <c r="B16" s="441" t="s">
        <v>16</v>
      </c>
      <c r="C16" s="142">
        <f>SUM(C4:C15)</f>
        <v>41</v>
      </c>
    </row>
    <row r="17" spans="1:3" x14ac:dyDescent="0.3">
      <c r="A17" s="42">
        <v>1</v>
      </c>
      <c r="B17" s="42" t="s">
        <v>17</v>
      </c>
      <c r="C17" s="140">
        <v>0</v>
      </c>
    </row>
    <row r="18" spans="1:3" x14ac:dyDescent="0.3">
      <c r="A18" s="42">
        <v>2</v>
      </c>
      <c r="B18" s="42" t="s">
        <v>36</v>
      </c>
      <c r="C18" s="140">
        <v>0</v>
      </c>
    </row>
    <row r="19" spans="1:3" x14ac:dyDescent="0.3">
      <c r="A19" s="42">
        <v>3</v>
      </c>
      <c r="B19" s="42" t="s">
        <v>18</v>
      </c>
      <c r="C19" s="140">
        <v>2</v>
      </c>
    </row>
    <row r="20" spans="1:3" x14ac:dyDescent="0.3">
      <c r="A20" s="42">
        <v>4</v>
      </c>
      <c r="B20" s="42" t="s">
        <v>19</v>
      </c>
      <c r="C20" s="140">
        <v>1</v>
      </c>
    </row>
    <row r="21" spans="1:3" x14ac:dyDescent="0.3">
      <c r="A21" s="42">
        <v>5</v>
      </c>
      <c r="B21" s="42" t="s">
        <v>20</v>
      </c>
      <c r="C21" s="140">
        <v>0</v>
      </c>
    </row>
    <row r="22" spans="1:3" x14ac:dyDescent="0.3">
      <c r="A22" s="42">
        <v>6</v>
      </c>
      <c r="B22" s="42" t="s">
        <v>21</v>
      </c>
      <c r="C22" s="140">
        <v>0</v>
      </c>
    </row>
    <row r="23" spans="1:3" x14ac:dyDescent="0.3">
      <c r="A23" s="42">
        <v>7</v>
      </c>
      <c r="B23" s="42" t="s">
        <v>22</v>
      </c>
      <c r="C23" s="140">
        <v>0</v>
      </c>
    </row>
    <row r="24" spans="1:3" x14ac:dyDescent="0.3">
      <c r="A24" s="42">
        <v>8</v>
      </c>
      <c r="B24" s="42" t="s">
        <v>23</v>
      </c>
      <c r="C24" s="140">
        <v>0</v>
      </c>
    </row>
    <row r="25" spans="1:3" x14ac:dyDescent="0.3">
      <c r="A25" s="441" t="s">
        <v>24</v>
      </c>
      <c r="B25" s="441" t="s">
        <v>16</v>
      </c>
      <c r="C25" s="142">
        <f>SUM(C17:C24)</f>
        <v>3</v>
      </c>
    </row>
    <row r="26" spans="1:3" x14ac:dyDescent="0.3">
      <c r="A26" s="42">
        <v>1</v>
      </c>
      <c r="B26" s="42" t="s">
        <v>25</v>
      </c>
      <c r="C26" s="140">
        <v>5</v>
      </c>
    </row>
    <row r="27" spans="1:3" x14ac:dyDescent="0.3">
      <c r="A27" s="441" t="s">
        <v>26</v>
      </c>
      <c r="B27" s="441" t="s">
        <v>16</v>
      </c>
      <c r="C27" s="142">
        <f>C26</f>
        <v>5</v>
      </c>
    </row>
    <row r="28" spans="1:3" x14ac:dyDescent="0.3">
      <c r="A28" s="42">
        <v>1</v>
      </c>
      <c r="B28" s="42" t="s">
        <v>27</v>
      </c>
      <c r="C28" s="140">
        <v>3</v>
      </c>
    </row>
    <row r="29" spans="1:3" x14ac:dyDescent="0.3">
      <c r="A29" s="441" t="s">
        <v>28</v>
      </c>
      <c r="B29" s="441" t="s">
        <v>16</v>
      </c>
      <c r="C29" s="142">
        <f>C16+C25+C27+C28</f>
        <v>52</v>
      </c>
    </row>
  </sheetData>
  <mergeCells count="2">
    <mergeCell ref="A2:C2"/>
    <mergeCell ref="A1:C1"/>
  </mergeCells>
  <pageMargins left="2.1800000000000002" right="0.25" top="0.75" bottom="0.75" header="0.3" footer="0.3"/>
  <pageSetup paperSize="9" scale="105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rgb="FF00B050"/>
  </sheetPr>
  <dimension ref="A1:D27"/>
  <sheetViews>
    <sheetView workbookViewId="0">
      <selection activeCell="K20" sqref="K20"/>
    </sheetView>
  </sheetViews>
  <sheetFormatPr defaultRowHeight="14.4" x14ac:dyDescent="0.3"/>
  <cols>
    <col min="1" max="1" width="7.44140625" customWidth="1"/>
    <col min="2" max="2" width="25" customWidth="1"/>
    <col min="3" max="3" width="19.109375" customWidth="1"/>
    <col min="4" max="4" width="26.88671875" customWidth="1"/>
  </cols>
  <sheetData>
    <row r="1" spans="1:4" ht="28.5" customHeight="1" x14ac:dyDescent="0.4">
      <c r="A1" s="661">
        <v>91</v>
      </c>
      <c r="B1" s="662"/>
      <c r="C1" s="662"/>
      <c r="D1" s="663"/>
    </row>
    <row r="2" spans="1:4" ht="90.75" customHeight="1" x14ac:dyDescent="0.3">
      <c r="A2" s="770" t="s">
        <v>852</v>
      </c>
      <c r="B2" s="771"/>
      <c r="C2" s="771"/>
      <c r="D2" s="772"/>
    </row>
    <row r="3" spans="1:4" ht="44.25" customHeight="1" x14ac:dyDescent="0.3">
      <c r="A3" s="486" t="s">
        <v>519</v>
      </c>
      <c r="B3" s="487" t="s">
        <v>520</v>
      </c>
      <c r="C3" s="487" t="s">
        <v>717</v>
      </c>
      <c r="D3" s="487" t="s">
        <v>718</v>
      </c>
    </row>
    <row r="4" spans="1:4" x14ac:dyDescent="0.3">
      <c r="A4" s="213">
        <v>1</v>
      </c>
      <c r="B4" s="239" t="s">
        <v>305</v>
      </c>
      <c r="C4" s="240">
        <v>2</v>
      </c>
      <c r="D4" s="213">
        <v>0</v>
      </c>
    </row>
    <row r="5" spans="1:4" x14ac:dyDescent="0.3">
      <c r="A5" s="213">
        <v>2</v>
      </c>
      <c r="B5" s="239" t="s">
        <v>522</v>
      </c>
      <c r="C5" s="240">
        <v>7</v>
      </c>
      <c r="D5" s="213">
        <v>1</v>
      </c>
    </row>
    <row r="6" spans="1:4" x14ac:dyDescent="0.3">
      <c r="A6" s="213">
        <v>3</v>
      </c>
      <c r="B6" s="239" t="s">
        <v>302</v>
      </c>
      <c r="C6" s="240">
        <v>2</v>
      </c>
      <c r="D6" s="213">
        <v>2</v>
      </c>
    </row>
    <row r="7" spans="1:4" x14ac:dyDescent="0.3">
      <c r="A7" s="213">
        <v>4</v>
      </c>
      <c r="B7" s="239" t="s">
        <v>293</v>
      </c>
      <c r="C7" s="213">
        <v>2</v>
      </c>
      <c r="D7" s="213">
        <v>1</v>
      </c>
    </row>
    <row r="8" spans="1:4" x14ac:dyDescent="0.3">
      <c r="A8" s="213">
        <v>5</v>
      </c>
      <c r="B8" s="239" t="s">
        <v>300</v>
      </c>
      <c r="C8" s="213">
        <v>6</v>
      </c>
      <c r="D8" s="213">
        <v>2</v>
      </c>
    </row>
    <row r="9" spans="1:4" x14ac:dyDescent="0.3">
      <c r="A9" s="213">
        <v>6</v>
      </c>
      <c r="B9" s="239" t="s">
        <v>528</v>
      </c>
      <c r="C9" s="213">
        <v>1</v>
      </c>
      <c r="D9" s="213">
        <v>0</v>
      </c>
    </row>
    <row r="10" spans="1:4" x14ac:dyDescent="0.3">
      <c r="A10" s="213">
        <v>7</v>
      </c>
      <c r="B10" s="239" t="s">
        <v>712</v>
      </c>
      <c r="C10" s="213">
        <v>1</v>
      </c>
      <c r="D10" s="213">
        <v>0</v>
      </c>
    </row>
    <row r="11" spans="1:4" x14ac:dyDescent="0.3">
      <c r="A11" s="213">
        <v>8</v>
      </c>
      <c r="B11" s="239" t="s">
        <v>296</v>
      </c>
      <c r="C11" s="213">
        <v>4</v>
      </c>
      <c r="D11" s="213">
        <v>0</v>
      </c>
    </row>
    <row r="12" spans="1:4" x14ac:dyDescent="0.3">
      <c r="A12" s="213">
        <v>9</v>
      </c>
      <c r="B12" s="239" t="s">
        <v>304</v>
      </c>
      <c r="C12" s="213">
        <v>3</v>
      </c>
      <c r="D12" s="213">
        <v>7</v>
      </c>
    </row>
    <row r="13" spans="1:4" x14ac:dyDescent="0.3">
      <c r="A13" s="213">
        <v>10</v>
      </c>
      <c r="B13" s="239" t="s">
        <v>523</v>
      </c>
      <c r="C13" s="213">
        <v>3</v>
      </c>
      <c r="D13" s="213">
        <v>3</v>
      </c>
    </row>
    <row r="14" spans="1:4" x14ac:dyDescent="0.3">
      <c r="A14" s="213">
        <v>11</v>
      </c>
      <c r="B14" s="239" t="s">
        <v>303</v>
      </c>
      <c r="C14" s="213">
        <v>3</v>
      </c>
      <c r="D14" s="213">
        <v>2</v>
      </c>
    </row>
    <row r="15" spans="1:4" x14ac:dyDescent="0.3">
      <c r="A15" s="213">
        <v>12</v>
      </c>
      <c r="B15" s="239" t="s">
        <v>295</v>
      </c>
      <c r="C15" s="213">
        <v>6</v>
      </c>
      <c r="D15" s="213">
        <v>0</v>
      </c>
    </row>
    <row r="16" spans="1:4" x14ac:dyDescent="0.3">
      <c r="A16" s="213">
        <v>13</v>
      </c>
      <c r="B16" s="239" t="s">
        <v>524</v>
      </c>
      <c r="C16" s="213">
        <v>3</v>
      </c>
      <c r="D16" s="213">
        <v>4</v>
      </c>
    </row>
    <row r="17" spans="1:4" x14ac:dyDescent="0.3">
      <c r="A17" s="213">
        <v>14</v>
      </c>
      <c r="B17" s="239" t="s">
        <v>527</v>
      </c>
      <c r="C17" s="213">
        <v>1</v>
      </c>
      <c r="D17" s="213">
        <v>0</v>
      </c>
    </row>
    <row r="18" spans="1:4" ht="15.75" customHeight="1" x14ac:dyDescent="0.3">
      <c r="A18" s="213">
        <v>15</v>
      </c>
      <c r="B18" s="239" t="s">
        <v>521</v>
      </c>
      <c r="C18" s="213">
        <v>13</v>
      </c>
      <c r="D18" s="213">
        <v>18</v>
      </c>
    </row>
    <row r="19" spans="1:4" x14ac:dyDescent="0.3">
      <c r="A19" s="213">
        <v>16</v>
      </c>
      <c r="B19" s="239" t="s">
        <v>546</v>
      </c>
      <c r="C19" s="213">
        <v>1</v>
      </c>
      <c r="D19" s="213">
        <v>0</v>
      </c>
    </row>
    <row r="20" spans="1:4" x14ac:dyDescent="0.3">
      <c r="A20" s="213">
        <v>17</v>
      </c>
      <c r="B20" s="239" t="s">
        <v>525</v>
      </c>
      <c r="C20" s="213">
        <v>4</v>
      </c>
      <c r="D20" s="213">
        <v>1</v>
      </c>
    </row>
    <row r="21" spans="1:4" x14ac:dyDescent="0.3">
      <c r="A21" s="213">
        <v>18</v>
      </c>
      <c r="B21" s="239" t="s">
        <v>291</v>
      </c>
      <c r="C21" s="181">
        <v>6</v>
      </c>
      <c r="D21" s="213">
        <v>2</v>
      </c>
    </row>
    <row r="22" spans="1:4" x14ac:dyDescent="0.3">
      <c r="A22" s="213">
        <v>19</v>
      </c>
      <c r="B22" s="239" t="s">
        <v>307</v>
      </c>
      <c r="C22" s="213">
        <v>4</v>
      </c>
      <c r="D22" s="213">
        <v>5</v>
      </c>
    </row>
    <row r="23" spans="1:4" x14ac:dyDescent="0.3">
      <c r="A23" s="213">
        <v>20</v>
      </c>
      <c r="B23" s="239" t="s">
        <v>301</v>
      </c>
      <c r="C23" s="241">
        <v>7</v>
      </c>
      <c r="D23" s="213">
        <v>2</v>
      </c>
    </row>
    <row r="24" spans="1:4" x14ac:dyDescent="0.3">
      <c r="A24" s="213">
        <v>21</v>
      </c>
      <c r="B24" s="239" t="s">
        <v>297</v>
      </c>
      <c r="C24" s="241">
        <v>5</v>
      </c>
      <c r="D24" s="213">
        <v>0</v>
      </c>
    </row>
    <row r="25" spans="1:4" x14ac:dyDescent="0.3">
      <c r="A25" s="213">
        <v>22</v>
      </c>
      <c r="B25" s="239" t="s">
        <v>292</v>
      </c>
      <c r="C25" s="241">
        <v>14</v>
      </c>
      <c r="D25" s="213">
        <v>0</v>
      </c>
    </row>
    <row r="26" spans="1:4" x14ac:dyDescent="0.3">
      <c r="A26" s="213">
        <v>23</v>
      </c>
      <c r="B26" s="239" t="s">
        <v>298</v>
      </c>
      <c r="C26" s="241">
        <v>11</v>
      </c>
      <c r="D26" s="213">
        <v>2</v>
      </c>
    </row>
    <row r="27" spans="1:4" x14ac:dyDescent="0.3">
      <c r="A27" s="484" t="s">
        <v>16</v>
      </c>
      <c r="B27" s="485"/>
      <c r="C27" s="242">
        <f>SUM(C4:C26)</f>
        <v>109</v>
      </c>
      <c r="D27" s="242">
        <f>SUM(D4:D26)</f>
        <v>52</v>
      </c>
    </row>
  </sheetData>
  <mergeCells count="2">
    <mergeCell ref="A2:D2"/>
    <mergeCell ref="A1:D1"/>
  </mergeCells>
  <pageMargins left="0.9" right="0.25" top="0.75" bottom="0.75" header="0.3" footer="0.3"/>
  <pageSetup paperSize="9" scale="110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F26"/>
  <sheetViews>
    <sheetView workbookViewId="0">
      <selection sqref="A1:F1"/>
    </sheetView>
  </sheetViews>
  <sheetFormatPr defaultRowHeight="14.4" x14ac:dyDescent="0.3"/>
  <cols>
    <col min="1" max="1" width="4.44140625" customWidth="1"/>
    <col min="2" max="2" width="18.88671875" customWidth="1"/>
    <col min="3" max="3" width="10.44140625" customWidth="1"/>
    <col min="4" max="4" width="36.88671875" customWidth="1"/>
    <col min="5" max="5" width="11.109375" customWidth="1"/>
    <col min="6" max="6" width="11" customWidth="1"/>
    <col min="7" max="7" width="13" customWidth="1"/>
  </cols>
  <sheetData>
    <row r="1" spans="1:6" ht="25.5" customHeight="1" x14ac:dyDescent="0.4">
      <c r="A1" s="661">
        <v>92</v>
      </c>
      <c r="B1" s="662"/>
      <c r="C1" s="662"/>
      <c r="D1" s="662"/>
      <c r="E1" s="662"/>
      <c r="F1" s="663"/>
    </row>
    <row r="2" spans="1:6" ht="27" customHeight="1" x14ac:dyDescent="0.3">
      <c r="A2" s="839" t="s">
        <v>764</v>
      </c>
      <c r="B2" s="840"/>
      <c r="C2" s="840"/>
      <c r="D2" s="840"/>
      <c r="E2" s="840"/>
      <c r="F2" s="841"/>
    </row>
    <row r="3" spans="1:6" s="139" customFormat="1" ht="32.25" customHeight="1" x14ac:dyDescent="0.3">
      <c r="A3" s="367" t="s">
        <v>0</v>
      </c>
      <c r="B3" s="312" t="s">
        <v>281</v>
      </c>
      <c r="C3" s="313" t="s">
        <v>529</v>
      </c>
      <c r="D3" s="243">
        <v>44094</v>
      </c>
      <c r="E3" s="369">
        <v>44185</v>
      </c>
      <c r="F3" s="244">
        <v>44276</v>
      </c>
    </row>
    <row r="4" spans="1:6" ht="15.6" x14ac:dyDescent="0.3">
      <c r="A4" s="213">
        <v>1</v>
      </c>
      <c r="B4" s="213" t="s">
        <v>291</v>
      </c>
      <c r="C4" s="213" t="s">
        <v>12</v>
      </c>
      <c r="D4" s="213" t="s">
        <v>669</v>
      </c>
      <c r="E4" s="370" t="s">
        <v>530</v>
      </c>
      <c r="F4" s="373"/>
    </row>
    <row r="5" spans="1:6" s="133" customFormat="1" x14ac:dyDescent="0.3">
      <c r="A5" s="213">
        <v>2</v>
      </c>
      <c r="B5" s="213" t="s">
        <v>292</v>
      </c>
      <c r="C5" s="213" t="s">
        <v>12</v>
      </c>
      <c r="D5" s="262" t="s">
        <v>767</v>
      </c>
      <c r="E5" s="262" t="s">
        <v>767</v>
      </c>
      <c r="F5" s="12"/>
    </row>
    <row r="6" spans="1:6" s="133" customFormat="1" x14ac:dyDescent="0.3">
      <c r="A6" s="213">
        <v>3</v>
      </c>
      <c r="B6" s="213" t="s">
        <v>293</v>
      </c>
      <c r="C6" s="213" t="s">
        <v>12</v>
      </c>
      <c r="D6" s="262" t="s">
        <v>911</v>
      </c>
      <c r="E6" s="262" t="s">
        <v>911</v>
      </c>
      <c r="F6" s="262" t="s">
        <v>911</v>
      </c>
    </row>
    <row r="7" spans="1:6" s="133" customFormat="1" x14ac:dyDescent="0.3">
      <c r="A7" s="213">
        <v>4</v>
      </c>
      <c r="B7" s="213" t="s">
        <v>545</v>
      </c>
      <c r="C7" s="213" t="s">
        <v>12</v>
      </c>
      <c r="D7" s="501" t="s">
        <v>548</v>
      </c>
      <c r="E7" s="213" t="s">
        <v>908</v>
      </c>
      <c r="F7" s="262" t="s">
        <v>908</v>
      </c>
    </row>
    <row r="8" spans="1:6" s="133" customFormat="1" x14ac:dyDescent="0.3">
      <c r="A8" s="213">
        <v>5</v>
      </c>
      <c r="B8" s="213" t="s">
        <v>521</v>
      </c>
      <c r="C8" s="213" t="s">
        <v>12</v>
      </c>
      <c r="D8" s="262" t="s">
        <v>649</v>
      </c>
      <c r="E8" s="262" t="s">
        <v>714</v>
      </c>
      <c r="F8" s="12"/>
    </row>
    <row r="9" spans="1:6" s="133" customFormat="1" x14ac:dyDescent="0.3">
      <c r="A9" s="213">
        <v>6</v>
      </c>
      <c r="B9" s="213" t="s">
        <v>295</v>
      </c>
      <c r="C9" s="213" t="s">
        <v>12</v>
      </c>
      <c r="D9" s="213" t="s">
        <v>670</v>
      </c>
      <c r="E9" s="262" t="s">
        <v>715</v>
      </c>
      <c r="F9" s="12"/>
    </row>
    <row r="10" spans="1:6" s="133" customFormat="1" x14ac:dyDescent="0.3">
      <c r="A10" s="213">
        <v>7</v>
      </c>
      <c r="B10" s="213" t="s">
        <v>526</v>
      </c>
      <c r="C10" s="213" t="s">
        <v>12</v>
      </c>
      <c r="D10" s="213" t="s">
        <v>670</v>
      </c>
      <c r="E10" s="262" t="s">
        <v>671</v>
      </c>
      <c r="F10" s="12"/>
    </row>
    <row r="11" spans="1:6" s="133" customFormat="1" x14ac:dyDescent="0.3">
      <c r="A11" s="213">
        <v>8</v>
      </c>
      <c r="B11" s="213" t="s">
        <v>296</v>
      </c>
      <c r="C11" s="213" t="s">
        <v>12</v>
      </c>
      <c r="D11" s="213" t="s">
        <v>671</v>
      </c>
      <c r="E11" s="262" t="s">
        <v>672</v>
      </c>
      <c r="F11" s="12"/>
    </row>
    <row r="12" spans="1:6" s="133" customFormat="1" x14ac:dyDescent="0.3">
      <c r="A12" s="213">
        <v>9</v>
      </c>
      <c r="B12" s="213" t="s">
        <v>297</v>
      </c>
      <c r="C12" s="213" t="s">
        <v>12</v>
      </c>
      <c r="D12" s="213" t="s">
        <v>673</v>
      </c>
      <c r="E12" s="213" t="s">
        <v>530</v>
      </c>
      <c r="F12" s="12"/>
    </row>
    <row r="13" spans="1:6" s="133" customFormat="1" x14ac:dyDescent="0.3">
      <c r="A13" s="213">
        <v>10</v>
      </c>
      <c r="B13" s="213" t="s">
        <v>528</v>
      </c>
      <c r="C13" s="213" t="s">
        <v>12</v>
      </c>
      <c r="D13" s="501" t="s">
        <v>548</v>
      </c>
      <c r="E13" s="502"/>
      <c r="F13" s="12"/>
    </row>
    <row r="14" spans="1:6" x14ac:dyDescent="0.3">
      <c r="A14" s="213">
        <v>11</v>
      </c>
      <c r="B14" s="213" t="s">
        <v>298</v>
      </c>
      <c r="C14" s="213" t="s">
        <v>12</v>
      </c>
      <c r="D14" s="262" t="s">
        <v>766</v>
      </c>
      <c r="E14" s="262" t="s">
        <v>766</v>
      </c>
      <c r="F14" s="12"/>
    </row>
    <row r="15" spans="1:6" x14ac:dyDescent="0.3">
      <c r="A15" s="213">
        <v>12</v>
      </c>
      <c r="B15" s="213" t="s">
        <v>546</v>
      </c>
      <c r="C15" s="213" t="s">
        <v>12</v>
      </c>
      <c r="D15" s="501" t="s">
        <v>548</v>
      </c>
      <c r="E15" s="262" t="s">
        <v>910</v>
      </c>
      <c r="F15" s="12"/>
    </row>
    <row r="16" spans="1:6" x14ac:dyDescent="0.3">
      <c r="A16" s="213">
        <v>13</v>
      </c>
      <c r="B16" s="213" t="s">
        <v>300</v>
      </c>
      <c r="C16" s="213" t="s">
        <v>12</v>
      </c>
      <c r="D16" s="213" t="s">
        <v>615</v>
      </c>
      <c r="E16" s="213" t="s">
        <v>674</v>
      </c>
      <c r="F16" s="12"/>
    </row>
    <row r="17" spans="1:6" x14ac:dyDescent="0.3">
      <c r="A17" s="213">
        <v>14</v>
      </c>
      <c r="B17" s="213" t="s">
        <v>525</v>
      </c>
      <c r="C17" s="213" t="s">
        <v>12</v>
      </c>
      <c r="D17" s="213" t="s">
        <v>616</v>
      </c>
      <c r="E17" s="213" t="s">
        <v>675</v>
      </c>
      <c r="F17" s="12"/>
    </row>
    <row r="18" spans="1:6" x14ac:dyDescent="0.3">
      <c r="A18" s="213">
        <v>15</v>
      </c>
      <c r="B18" s="213" t="s">
        <v>301</v>
      </c>
      <c r="C18" s="213" t="s">
        <v>12</v>
      </c>
      <c r="D18" s="213" t="s">
        <v>676</v>
      </c>
      <c r="E18" s="371" t="s">
        <v>716</v>
      </c>
      <c r="F18" s="12"/>
    </row>
    <row r="19" spans="1:6" x14ac:dyDescent="0.3">
      <c r="A19" s="213">
        <v>16</v>
      </c>
      <c r="B19" s="213" t="s">
        <v>303</v>
      </c>
      <c r="C19" s="213" t="s">
        <v>12</v>
      </c>
      <c r="D19" s="213" t="s">
        <v>542</v>
      </c>
      <c r="E19" s="372" t="s">
        <v>677</v>
      </c>
      <c r="F19" s="140" t="s">
        <v>909</v>
      </c>
    </row>
    <row r="20" spans="1:6" x14ac:dyDescent="0.3">
      <c r="A20" s="213">
        <v>17</v>
      </c>
      <c r="B20" s="213" t="s">
        <v>302</v>
      </c>
      <c r="C20" s="213" t="s">
        <v>12</v>
      </c>
      <c r="D20" s="262" t="s">
        <v>621</v>
      </c>
      <c r="E20" s="371" t="s">
        <v>678</v>
      </c>
      <c r="F20" s="12"/>
    </row>
    <row r="21" spans="1:6" x14ac:dyDescent="0.3">
      <c r="A21" s="213">
        <v>18</v>
      </c>
      <c r="B21" s="213" t="s">
        <v>304</v>
      </c>
      <c r="C21" s="213" t="s">
        <v>12</v>
      </c>
      <c r="D21" s="213" t="s">
        <v>541</v>
      </c>
      <c r="E21" s="372" t="s">
        <v>679</v>
      </c>
      <c r="F21" s="140" t="s">
        <v>765</v>
      </c>
    </row>
    <row r="22" spans="1:6" x14ac:dyDescent="0.3">
      <c r="A22" s="213">
        <v>19</v>
      </c>
      <c r="B22" s="213" t="s">
        <v>524</v>
      </c>
      <c r="C22" s="213" t="s">
        <v>12</v>
      </c>
      <c r="D22" s="213" t="s">
        <v>543</v>
      </c>
      <c r="E22" s="372" t="s">
        <v>680</v>
      </c>
      <c r="F22" s="140" t="s">
        <v>765</v>
      </c>
    </row>
    <row r="23" spans="1:6" x14ac:dyDescent="0.3">
      <c r="A23" s="213">
        <v>20</v>
      </c>
      <c r="B23" s="213" t="s">
        <v>305</v>
      </c>
      <c r="C23" s="213" t="s">
        <v>12</v>
      </c>
      <c r="D23" s="213" t="s">
        <v>681</v>
      </c>
      <c r="E23" s="140" t="s">
        <v>765</v>
      </c>
      <c r="F23" s="140" t="s">
        <v>765</v>
      </c>
    </row>
    <row r="24" spans="1:6" x14ac:dyDescent="0.3">
      <c r="A24" s="213">
        <v>21</v>
      </c>
      <c r="B24" s="213" t="s">
        <v>522</v>
      </c>
      <c r="C24" s="213" t="s">
        <v>12</v>
      </c>
      <c r="D24" s="213" t="s">
        <v>682</v>
      </c>
      <c r="E24" s="370" t="s">
        <v>683</v>
      </c>
      <c r="F24" s="12"/>
    </row>
    <row r="25" spans="1:6" x14ac:dyDescent="0.3">
      <c r="A25" s="213">
        <v>22</v>
      </c>
      <c r="B25" s="213" t="s">
        <v>307</v>
      </c>
      <c r="C25" s="213" t="s">
        <v>12</v>
      </c>
      <c r="D25" s="213" t="s">
        <v>544</v>
      </c>
      <c r="E25" s="372" t="s">
        <v>679</v>
      </c>
      <c r="F25" s="12"/>
    </row>
    <row r="26" spans="1:6" x14ac:dyDescent="0.3">
      <c r="A26" s="213">
        <v>23</v>
      </c>
      <c r="B26" s="213" t="s">
        <v>523</v>
      </c>
      <c r="C26" s="213" t="s">
        <v>12</v>
      </c>
      <c r="D26" s="213" t="s">
        <v>677</v>
      </c>
      <c r="E26" s="370" t="s">
        <v>677</v>
      </c>
      <c r="F26" s="12"/>
    </row>
  </sheetData>
  <mergeCells count="2">
    <mergeCell ref="A1:F1"/>
    <mergeCell ref="A2:F2"/>
  </mergeCells>
  <printOptions gridLines="1"/>
  <pageMargins left="0.71" right="0.25" top="0.75" bottom="0.75" header="0.3" footer="0.3"/>
  <pageSetup paperSize="9" scale="97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rgb="FF00B050"/>
  </sheetPr>
  <dimension ref="A1:N26"/>
  <sheetViews>
    <sheetView workbookViewId="0">
      <selection sqref="A1:K1"/>
    </sheetView>
  </sheetViews>
  <sheetFormatPr defaultRowHeight="14.4" x14ac:dyDescent="0.3"/>
  <cols>
    <col min="1" max="1" width="4.6640625" customWidth="1"/>
    <col min="2" max="2" width="14.109375" customWidth="1"/>
    <col min="3" max="3" width="6.6640625" style="335" customWidth="1"/>
    <col min="4" max="4" width="13.5546875" customWidth="1"/>
    <col min="5" max="5" width="10.88671875" customWidth="1"/>
    <col min="6" max="6" width="10.33203125" customWidth="1"/>
    <col min="7" max="7" width="9.6640625" customWidth="1"/>
    <col min="8" max="8" width="7.88671875" customWidth="1"/>
    <col min="9" max="9" width="7.33203125" customWidth="1"/>
    <col min="10" max="10" width="11" customWidth="1"/>
    <col min="11" max="11" width="8.109375" customWidth="1"/>
    <col min="14" max="14" width="17.44140625" customWidth="1"/>
  </cols>
  <sheetData>
    <row r="1" spans="1:14" ht="23.4" x14ac:dyDescent="0.45">
      <c r="A1" s="641">
        <v>93</v>
      </c>
      <c r="B1" s="642"/>
      <c r="C1" s="642"/>
      <c r="D1" s="642"/>
      <c r="E1" s="642"/>
      <c r="F1" s="642"/>
      <c r="G1" s="642"/>
      <c r="H1" s="642"/>
      <c r="I1" s="642"/>
      <c r="J1" s="642"/>
      <c r="K1" s="643"/>
    </row>
    <row r="2" spans="1:14" ht="51" customHeight="1" x14ac:dyDescent="0.3">
      <c r="A2" s="520" t="s">
        <v>705</v>
      </c>
      <c r="B2" s="521"/>
      <c r="C2" s="521"/>
      <c r="D2" s="521"/>
      <c r="E2" s="521"/>
      <c r="F2" s="521"/>
      <c r="G2" s="521"/>
      <c r="H2" s="521"/>
      <c r="I2" s="521"/>
      <c r="J2" s="521"/>
      <c r="K2" s="522"/>
    </row>
    <row r="3" spans="1:14" ht="53.25" customHeight="1" x14ac:dyDescent="0.3">
      <c r="A3" s="342" t="s">
        <v>0</v>
      </c>
      <c r="B3" s="317" t="s">
        <v>266</v>
      </c>
      <c r="C3" s="334" t="s">
        <v>192</v>
      </c>
      <c r="D3" s="342" t="s">
        <v>720</v>
      </c>
      <c r="E3" s="319" t="s">
        <v>552</v>
      </c>
      <c r="F3" s="319" t="s">
        <v>689</v>
      </c>
      <c r="G3" s="319" t="s">
        <v>690</v>
      </c>
      <c r="H3" s="319" t="s">
        <v>691</v>
      </c>
      <c r="I3" s="319" t="s">
        <v>692</v>
      </c>
      <c r="J3" s="319" t="s">
        <v>693</v>
      </c>
      <c r="K3" s="317" t="s">
        <v>694</v>
      </c>
      <c r="N3" s="133"/>
    </row>
    <row r="4" spans="1:14" x14ac:dyDescent="0.3">
      <c r="A4" s="12">
        <v>1</v>
      </c>
      <c r="B4" s="12" t="s">
        <v>368</v>
      </c>
      <c r="C4" s="140">
        <v>200</v>
      </c>
      <c r="D4" s="12">
        <f>+E4+J4+K4</f>
        <v>120</v>
      </c>
      <c r="E4" s="12">
        <f>F4+G4</f>
        <v>45</v>
      </c>
      <c r="F4" s="12">
        <v>9</v>
      </c>
      <c r="G4" s="12">
        <v>36</v>
      </c>
      <c r="H4" s="12">
        <v>51</v>
      </c>
      <c r="I4" s="12">
        <v>23</v>
      </c>
      <c r="J4" s="12">
        <v>1</v>
      </c>
      <c r="K4" s="12">
        <f>H4+I4</f>
        <v>74</v>
      </c>
    </row>
    <row r="5" spans="1:14" x14ac:dyDescent="0.3">
      <c r="A5" s="12">
        <v>2</v>
      </c>
      <c r="B5" s="12" t="s">
        <v>369</v>
      </c>
      <c r="C5" s="140">
        <v>95</v>
      </c>
      <c r="D5" s="12">
        <f t="shared" ref="D5:D26" si="0">+E5+J5+K5</f>
        <v>36</v>
      </c>
      <c r="E5" s="12">
        <f t="shared" ref="E5:E25" si="1">F5+G5</f>
        <v>25</v>
      </c>
      <c r="F5" s="12">
        <v>2</v>
      </c>
      <c r="G5" s="12">
        <v>23</v>
      </c>
      <c r="H5" s="12">
        <v>2</v>
      </c>
      <c r="I5" s="12"/>
      <c r="J5" s="12">
        <v>9</v>
      </c>
      <c r="K5" s="12">
        <f t="shared" ref="K5:K26" si="2">H5+I5</f>
        <v>2</v>
      </c>
    </row>
    <row r="6" spans="1:14" x14ac:dyDescent="0.3">
      <c r="A6" s="12">
        <v>3</v>
      </c>
      <c r="B6" s="12" t="s">
        <v>5</v>
      </c>
      <c r="C6" s="140">
        <v>0</v>
      </c>
      <c r="D6" s="12">
        <f t="shared" si="0"/>
        <v>8</v>
      </c>
      <c r="E6" s="12">
        <f t="shared" si="1"/>
        <v>8</v>
      </c>
      <c r="F6" s="12">
        <v>0</v>
      </c>
      <c r="G6" s="12">
        <v>8</v>
      </c>
      <c r="H6" s="12">
        <v>0</v>
      </c>
      <c r="I6" s="12"/>
      <c r="J6" s="12">
        <v>0</v>
      </c>
      <c r="K6" s="12">
        <f t="shared" si="2"/>
        <v>0</v>
      </c>
    </row>
    <row r="7" spans="1:14" x14ac:dyDescent="0.3">
      <c r="A7" s="12">
        <v>4</v>
      </c>
      <c r="B7" s="12" t="s">
        <v>371</v>
      </c>
      <c r="C7" s="140">
        <v>235</v>
      </c>
      <c r="D7" s="12">
        <f t="shared" si="0"/>
        <v>127</v>
      </c>
      <c r="E7" s="12">
        <f t="shared" si="1"/>
        <v>49</v>
      </c>
      <c r="F7" s="12">
        <v>5</v>
      </c>
      <c r="G7" s="12">
        <v>44</v>
      </c>
      <c r="H7" s="12">
        <v>0</v>
      </c>
      <c r="I7" s="12"/>
      <c r="J7" s="12">
        <v>78</v>
      </c>
      <c r="K7" s="12">
        <f t="shared" si="2"/>
        <v>0</v>
      </c>
    </row>
    <row r="8" spans="1:14" x14ac:dyDescent="0.3">
      <c r="A8" s="12">
        <v>5</v>
      </c>
      <c r="B8" s="12" t="s">
        <v>7</v>
      </c>
      <c r="C8" s="140">
        <v>208</v>
      </c>
      <c r="D8" s="12">
        <f t="shared" si="0"/>
        <v>90</v>
      </c>
      <c r="E8" s="12">
        <f t="shared" si="1"/>
        <v>43</v>
      </c>
      <c r="F8" s="12">
        <v>4</v>
      </c>
      <c r="G8" s="12">
        <v>39</v>
      </c>
      <c r="H8" s="12">
        <v>26</v>
      </c>
      <c r="I8" s="12"/>
      <c r="J8" s="12">
        <v>21</v>
      </c>
      <c r="K8" s="12">
        <f t="shared" si="2"/>
        <v>26</v>
      </c>
    </row>
    <row r="9" spans="1:14" x14ac:dyDescent="0.3">
      <c r="A9" s="12">
        <v>6</v>
      </c>
      <c r="B9" s="12" t="s">
        <v>376</v>
      </c>
      <c r="C9" s="140">
        <v>30</v>
      </c>
      <c r="D9" s="12">
        <f t="shared" si="0"/>
        <v>13</v>
      </c>
      <c r="E9" s="12">
        <f t="shared" si="1"/>
        <v>12</v>
      </c>
      <c r="F9" s="12"/>
      <c r="G9" s="12">
        <v>12</v>
      </c>
      <c r="H9" s="12">
        <v>1</v>
      </c>
      <c r="I9" s="12"/>
      <c r="J9" s="12"/>
      <c r="K9" s="12">
        <f t="shared" si="2"/>
        <v>1</v>
      </c>
    </row>
    <row r="10" spans="1:14" x14ac:dyDescent="0.3">
      <c r="A10" s="12">
        <v>7</v>
      </c>
      <c r="B10" s="12" t="s">
        <v>9</v>
      </c>
      <c r="C10" s="140">
        <v>0</v>
      </c>
      <c r="D10" s="12">
        <f t="shared" si="0"/>
        <v>5</v>
      </c>
      <c r="E10" s="12">
        <f t="shared" si="1"/>
        <v>5</v>
      </c>
      <c r="F10" s="12"/>
      <c r="G10" s="12">
        <v>5</v>
      </c>
      <c r="H10" s="12"/>
      <c r="I10" s="12"/>
      <c r="J10" s="12"/>
      <c r="K10" s="12">
        <f t="shared" si="2"/>
        <v>0</v>
      </c>
    </row>
    <row r="11" spans="1:14" x14ac:dyDescent="0.3">
      <c r="A11" s="12">
        <v>8</v>
      </c>
      <c r="B11" s="12" t="s">
        <v>10</v>
      </c>
      <c r="C11" s="140">
        <v>135</v>
      </c>
      <c r="D11" s="12">
        <f t="shared" si="0"/>
        <v>91</v>
      </c>
      <c r="E11" s="12">
        <f t="shared" si="1"/>
        <v>15</v>
      </c>
      <c r="F11" s="12">
        <v>6</v>
      </c>
      <c r="G11" s="12">
        <v>9</v>
      </c>
      <c r="H11" s="12">
        <v>62</v>
      </c>
      <c r="I11" s="12">
        <v>6</v>
      </c>
      <c r="J11" s="12">
        <v>8</v>
      </c>
      <c r="K11" s="12">
        <f t="shared" si="2"/>
        <v>68</v>
      </c>
    </row>
    <row r="12" spans="1:14" x14ac:dyDescent="0.3">
      <c r="A12" s="12">
        <v>9</v>
      </c>
      <c r="B12" s="12" t="s">
        <v>11</v>
      </c>
      <c r="C12" s="140"/>
      <c r="D12" s="12">
        <f t="shared" si="0"/>
        <v>0</v>
      </c>
      <c r="E12" s="12">
        <f t="shared" si="1"/>
        <v>0</v>
      </c>
      <c r="F12" s="12"/>
      <c r="G12" s="12"/>
      <c r="H12" s="12"/>
      <c r="I12" s="12"/>
      <c r="J12" s="12"/>
      <c r="K12" s="12">
        <f t="shared" si="2"/>
        <v>0</v>
      </c>
    </row>
    <row r="13" spans="1:14" x14ac:dyDescent="0.3">
      <c r="A13" s="12">
        <v>10</v>
      </c>
      <c r="B13" s="12" t="s">
        <v>12</v>
      </c>
      <c r="C13" s="140">
        <v>1386</v>
      </c>
      <c r="D13" s="12">
        <f t="shared" si="0"/>
        <v>3307</v>
      </c>
      <c r="E13" s="12">
        <f t="shared" si="1"/>
        <v>1683</v>
      </c>
      <c r="F13" s="12">
        <v>413</v>
      </c>
      <c r="G13" s="12">
        <v>1270</v>
      </c>
      <c r="H13" s="12">
        <v>608</v>
      </c>
      <c r="I13" s="12">
        <v>18</v>
      </c>
      <c r="J13" s="12">
        <v>998</v>
      </c>
      <c r="K13" s="12">
        <f t="shared" si="2"/>
        <v>626</v>
      </c>
    </row>
    <row r="14" spans="1:14" x14ac:dyDescent="0.3">
      <c r="A14" s="12">
        <v>11</v>
      </c>
      <c r="B14" s="12" t="s">
        <v>553</v>
      </c>
      <c r="C14" s="140">
        <v>0</v>
      </c>
      <c r="D14" s="12">
        <f t="shared" si="0"/>
        <v>3</v>
      </c>
      <c r="E14" s="12">
        <f t="shared" si="1"/>
        <v>3</v>
      </c>
      <c r="F14" s="12">
        <v>3</v>
      </c>
      <c r="G14" s="12"/>
      <c r="H14" s="12"/>
      <c r="I14" s="12"/>
      <c r="J14" s="12"/>
      <c r="K14" s="12">
        <f t="shared" si="2"/>
        <v>0</v>
      </c>
    </row>
    <row r="15" spans="1:14" x14ac:dyDescent="0.3">
      <c r="A15" s="12">
        <v>12</v>
      </c>
      <c r="B15" s="12" t="s">
        <v>384</v>
      </c>
      <c r="C15" s="140">
        <v>0</v>
      </c>
      <c r="D15" s="12">
        <f t="shared" si="0"/>
        <v>8</v>
      </c>
      <c r="E15" s="12">
        <f t="shared" si="1"/>
        <v>5</v>
      </c>
      <c r="F15" s="12"/>
      <c r="G15" s="12">
        <v>5</v>
      </c>
      <c r="H15" s="12"/>
      <c r="I15" s="12"/>
      <c r="J15" s="12">
        <v>3</v>
      </c>
      <c r="K15" s="12">
        <f t="shared" si="2"/>
        <v>0</v>
      </c>
    </row>
    <row r="16" spans="1:14" x14ac:dyDescent="0.3">
      <c r="A16" s="12">
        <v>13</v>
      </c>
      <c r="B16" s="12" t="s">
        <v>17</v>
      </c>
      <c r="C16" s="140">
        <v>210</v>
      </c>
      <c r="D16" s="12">
        <f t="shared" si="0"/>
        <v>10</v>
      </c>
      <c r="E16" s="12">
        <f t="shared" si="1"/>
        <v>0</v>
      </c>
      <c r="F16" s="12"/>
      <c r="G16" s="12"/>
      <c r="H16" s="12">
        <v>8</v>
      </c>
      <c r="I16" s="12">
        <v>2</v>
      </c>
      <c r="J16" s="12"/>
      <c r="K16" s="12">
        <f t="shared" si="2"/>
        <v>10</v>
      </c>
    </row>
    <row r="17" spans="1:11" x14ac:dyDescent="0.3">
      <c r="A17" s="12">
        <v>14</v>
      </c>
      <c r="B17" s="12" t="s">
        <v>554</v>
      </c>
      <c r="C17" s="140"/>
      <c r="D17" s="12">
        <f t="shared" si="0"/>
        <v>0</v>
      </c>
      <c r="E17" s="12">
        <f t="shared" si="1"/>
        <v>0</v>
      </c>
      <c r="F17" s="12"/>
      <c r="G17" s="12"/>
      <c r="H17" s="12"/>
      <c r="I17" s="12"/>
      <c r="J17" s="12"/>
      <c r="K17" s="12">
        <f t="shared" si="2"/>
        <v>0</v>
      </c>
    </row>
    <row r="18" spans="1:11" x14ac:dyDescent="0.3">
      <c r="A18" s="12">
        <v>15</v>
      </c>
      <c r="B18" s="12" t="s">
        <v>18</v>
      </c>
      <c r="C18" s="140">
        <v>110</v>
      </c>
      <c r="D18" s="12">
        <f t="shared" si="0"/>
        <v>20</v>
      </c>
      <c r="E18" s="12">
        <f t="shared" si="1"/>
        <v>3</v>
      </c>
      <c r="F18" s="12">
        <v>2</v>
      </c>
      <c r="G18" s="12">
        <v>1</v>
      </c>
      <c r="H18" s="12">
        <v>16</v>
      </c>
      <c r="I18" s="12"/>
      <c r="J18" s="12">
        <v>1</v>
      </c>
      <c r="K18" s="12">
        <f t="shared" si="2"/>
        <v>16</v>
      </c>
    </row>
    <row r="19" spans="1:11" x14ac:dyDescent="0.3">
      <c r="A19" s="12">
        <v>16</v>
      </c>
      <c r="B19" s="12" t="s">
        <v>19</v>
      </c>
      <c r="C19" s="140">
        <v>115</v>
      </c>
      <c r="D19" s="12">
        <f t="shared" si="0"/>
        <v>3</v>
      </c>
      <c r="E19" s="12">
        <f t="shared" si="1"/>
        <v>0</v>
      </c>
      <c r="F19" s="12"/>
      <c r="G19" s="12"/>
      <c r="H19" s="12">
        <v>3</v>
      </c>
      <c r="I19" s="12"/>
      <c r="J19" s="12"/>
      <c r="K19" s="12">
        <f t="shared" si="2"/>
        <v>3</v>
      </c>
    </row>
    <row r="20" spans="1:11" x14ac:dyDescent="0.3">
      <c r="A20" s="12">
        <v>17</v>
      </c>
      <c r="B20" s="12" t="s">
        <v>20</v>
      </c>
      <c r="C20" s="140">
        <v>0</v>
      </c>
      <c r="D20" s="12">
        <f t="shared" si="0"/>
        <v>2</v>
      </c>
      <c r="E20" s="12">
        <f t="shared" si="1"/>
        <v>2</v>
      </c>
      <c r="F20" s="12"/>
      <c r="G20" s="12">
        <v>2</v>
      </c>
      <c r="H20" s="12"/>
      <c r="I20" s="12"/>
      <c r="J20" s="12"/>
      <c r="K20" s="12">
        <f t="shared" si="2"/>
        <v>0</v>
      </c>
    </row>
    <row r="21" spans="1:11" x14ac:dyDescent="0.3">
      <c r="A21" s="12">
        <v>18</v>
      </c>
      <c r="B21" s="12" t="s">
        <v>243</v>
      </c>
      <c r="C21" s="140"/>
      <c r="D21" s="12">
        <f t="shared" si="0"/>
        <v>0</v>
      </c>
      <c r="E21" s="12">
        <f t="shared" si="1"/>
        <v>0</v>
      </c>
      <c r="F21" s="12"/>
      <c r="G21" s="12"/>
      <c r="H21" s="12"/>
      <c r="I21" s="12"/>
      <c r="J21" s="12"/>
      <c r="K21" s="12">
        <f t="shared" si="2"/>
        <v>0</v>
      </c>
    </row>
    <row r="22" spans="1:11" x14ac:dyDescent="0.3">
      <c r="A22" s="12">
        <v>19</v>
      </c>
      <c r="B22" s="12" t="s">
        <v>22</v>
      </c>
      <c r="C22" s="140">
        <v>60</v>
      </c>
      <c r="D22" s="12">
        <f t="shared" si="0"/>
        <v>7</v>
      </c>
      <c r="E22" s="12">
        <f t="shared" si="1"/>
        <v>1</v>
      </c>
      <c r="F22" s="12"/>
      <c r="G22" s="12">
        <v>1</v>
      </c>
      <c r="H22" s="12">
        <v>5</v>
      </c>
      <c r="I22" s="12"/>
      <c r="J22" s="12">
        <v>1</v>
      </c>
      <c r="K22" s="12">
        <f t="shared" si="2"/>
        <v>5</v>
      </c>
    </row>
    <row r="23" spans="1:11" x14ac:dyDescent="0.3">
      <c r="A23" s="12">
        <v>20</v>
      </c>
      <c r="B23" s="12" t="s">
        <v>555</v>
      </c>
      <c r="C23" s="140"/>
      <c r="D23" s="12">
        <f t="shared" si="0"/>
        <v>0</v>
      </c>
      <c r="E23" s="12">
        <f t="shared" si="1"/>
        <v>0</v>
      </c>
      <c r="F23" s="12"/>
      <c r="G23" s="12"/>
      <c r="H23" s="12"/>
      <c r="I23" s="12"/>
      <c r="J23" s="12"/>
      <c r="K23" s="12">
        <f t="shared" si="2"/>
        <v>0</v>
      </c>
    </row>
    <row r="24" spans="1:11" x14ac:dyDescent="0.3">
      <c r="A24" s="12">
        <v>21</v>
      </c>
      <c r="B24" s="12" t="s">
        <v>25</v>
      </c>
      <c r="C24" s="140">
        <v>350</v>
      </c>
      <c r="D24" s="12">
        <f t="shared" si="0"/>
        <v>633</v>
      </c>
      <c r="E24" s="12">
        <f t="shared" si="1"/>
        <v>118</v>
      </c>
      <c r="F24" s="12">
        <v>50</v>
      </c>
      <c r="G24" s="12">
        <v>68</v>
      </c>
      <c r="H24" s="12">
        <v>514</v>
      </c>
      <c r="I24" s="12">
        <v>1</v>
      </c>
      <c r="J24" s="12"/>
      <c r="K24" s="12">
        <f t="shared" si="2"/>
        <v>515</v>
      </c>
    </row>
    <row r="25" spans="1:11" x14ac:dyDescent="0.3">
      <c r="A25" s="12">
        <v>22</v>
      </c>
      <c r="B25" s="12" t="s">
        <v>556</v>
      </c>
      <c r="C25" s="140">
        <v>0</v>
      </c>
      <c r="D25" s="12">
        <f t="shared" si="0"/>
        <v>169</v>
      </c>
      <c r="E25" s="12">
        <f t="shared" si="1"/>
        <v>0</v>
      </c>
      <c r="F25" s="12"/>
      <c r="G25" s="12">
        <v>0</v>
      </c>
      <c r="H25" s="12">
        <v>167</v>
      </c>
      <c r="I25" s="12">
        <v>2</v>
      </c>
      <c r="J25" s="12">
        <v>0</v>
      </c>
      <c r="K25" s="12">
        <f t="shared" si="2"/>
        <v>169</v>
      </c>
    </row>
    <row r="26" spans="1:11" x14ac:dyDescent="0.3">
      <c r="A26" s="586" t="s">
        <v>308</v>
      </c>
      <c r="B26" s="587"/>
      <c r="C26" s="142">
        <v>3134</v>
      </c>
      <c r="D26" s="13">
        <f t="shared" si="0"/>
        <v>4652</v>
      </c>
      <c r="E26" s="13">
        <f t="shared" ref="E26:J26" si="3">SUM(E4:E25)</f>
        <v>2017</v>
      </c>
      <c r="F26" s="13">
        <f t="shared" si="3"/>
        <v>494</v>
      </c>
      <c r="G26" s="13">
        <f t="shared" si="3"/>
        <v>1523</v>
      </c>
      <c r="H26" s="13">
        <f t="shared" si="3"/>
        <v>1463</v>
      </c>
      <c r="I26" s="13">
        <f t="shared" si="3"/>
        <v>52</v>
      </c>
      <c r="J26" s="13">
        <f t="shared" si="3"/>
        <v>1120</v>
      </c>
      <c r="K26" s="13">
        <f t="shared" si="2"/>
        <v>1515</v>
      </c>
    </row>
  </sheetData>
  <mergeCells count="3">
    <mergeCell ref="A2:K2"/>
    <mergeCell ref="A26:B26"/>
    <mergeCell ref="A1:K1"/>
  </mergeCells>
  <printOptions gridLines="1"/>
  <pageMargins left="0.53" right="0.25" top="0.75" bottom="0.75" header="0.3" footer="0.3"/>
  <pageSetup paperSize="9" scale="90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rgb="FF00B050"/>
  </sheetPr>
  <dimension ref="A1:K29"/>
  <sheetViews>
    <sheetView workbookViewId="0">
      <selection sqref="A1:K1"/>
    </sheetView>
  </sheetViews>
  <sheetFormatPr defaultRowHeight="14.4" x14ac:dyDescent="0.3"/>
  <cols>
    <col min="1" max="1" width="5.109375" customWidth="1"/>
    <col min="2" max="2" width="17.44140625" customWidth="1"/>
    <col min="3" max="3" width="6.44140625" style="335" customWidth="1"/>
    <col min="4" max="4" width="12.44140625" customWidth="1"/>
    <col min="5" max="5" width="10.6640625" customWidth="1"/>
    <col min="6" max="6" width="10" customWidth="1"/>
    <col min="8" max="8" width="8.109375" customWidth="1"/>
    <col min="9" max="9" width="7" customWidth="1"/>
    <col min="10" max="10" width="11.109375" customWidth="1"/>
    <col min="11" max="11" width="7.88671875" customWidth="1"/>
  </cols>
  <sheetData>
    <row r="1" spans="1:11" ht="21.75" customHeight="1" x14ac:dyDescent="0.4">
      <c r="A1" s="583">
        <v>94</v>
      </c>
      <c r="B1" s="584"/>
      <c r="C1" s="584"/>
      <c r="D1" s="584"/>
      <c r="E1" s="584"/>
      <c r="F1" s="584"/>
      <c r="G1" s="584"/>
      <c r="H1" s="584"/>
      <c r="I1" s="584"/>
      <c r="J1" s="584"/>
      <c r="K1" s="585"/>
    </row>
    <row r="2" spans="1:11" ht="53.25" customHeight="1" x14ac:dyDescent="0.3">
      <c r="A2" s="520" t="s">
        <v>699</v>
      </c>
      <c r="B2" s="521"/>
      <c r="C2" s="521"/>
      <c r="D2" s="521"/>
      <c r="E2" s="521"/>
      <c r="F2" s="521"/>
      <c r="G2" s="521"/>
      <c r="H2" s="521"/>
      <c r="I2" s="521"/>
      <c r="J2" s="521"/>
      <c r="K2" s="522"/>
    </row>
    <row r="3" spans="1:11" ht="43.2" x14ac:dyDescent="0.3">
      <c r="A3" s="342" t="s">
        <v>0</v>
      </c>
      <c r="B3" s="317" t="s">
        <v>531</v>
      </c>
      <c r="C3" s="341" t="s">
        <v>192</v>
      </c>
      <c r="D3" s="342" t="s">
        <v>720</v>
      </c>
      <c r="E3" s="319" t="s">
        <v>552</v>
      </c>
      <c r="F3" s="319" t="s">
        <v>689</v>
      </c>
      <c r="G3" s="317" t="s">
        <v>690</v>
      </c>
      <c r="H3" s="319" t="s">
        <v>691</v>
      </c>
      <c r="I3" s="319" t="s">
        <v>692</v>
      </c>
      <c r="J3" s="342" t="s">
        <v>721</v>
      </c>
      <c r="K3" s="317" t="s">
        <v>694</v>
      </c>
    </row>
    <row r="4" spans="1:11" x14ac:dyDescent="0.3">
      <c r="A4" s="12">
        <v>1</v>
      </c>
      <c r="B4" s="12" t="s">
        <v>305</v>
      </c>
      <c r="C4" s="140">
        <v>10</v>
      </c>
      <c r="D4" s="12">
        <f>E4+H4+I4+J4</f>
        <v>10</v>
      </c>
      <c r="E4" s="12">
        <f>F4+G4</f>
        <v>2</v>
      </c>
      <c r="F4" s="12"/>
      <c r="G4" s="12">
        <v>2</v>
      </c>
      <c r="H4" s="12">
        <v>7</v>
      </c>
      <c r="I4" s="12"/>
      <c r="J4" s="12">
        <v>1</v>
      </c>
      <c r="K4" s="12">
        <f>H4+I4</f>
        <v>7</v>
      </c>
    </row>
    <row r="5" spans="1:11" x14ac:dyDescent="0.3">
      <c r="A5" s="12">
        <v>2</v>
      </c>
      <c r="B5" s="12" t="s">
        <v>522</v>
      </c>
      <c r="C5" s="140">
        <v>160</v>
      </c>
      <c r="D5" s="12">
        <f t="shared" ref="D5:D29" si="0">E5+H5+I5+J5</f>
        <v>483</v>
      </c>
      <c r="E5" s="12">
        <f t="shared" ref="E5:E29" si="1">F5+G5</f>
        <v>95</v>
      </c>
      <c r="F5" s="12">
        <v>2</v>
      </c>
      <c r="G5" s="12">
        <v>93</v>
      </c>
      <c r="H5" s="12">
        <v>152</v>
      </c>
      <c r="I5" s="12">
        <v>1</v>
      </c>
      <c r="J5" s="12">
        <v>235</v>
      </c>
      <c r="K5" s="12">
        <f t="shared" ref="K5:K29" si="2">H5+I5</f>
        <v>153</v>
      </c>
    </row>
    <row r="6" spans="1:11" x14ac:dyDescent="0.3">
      <c r="A6" s="12">
        <v>3</v>
      </c>
      <c r="B6" s="12" t="s">
        <v>302</v>
      </c>
      <c r="C6" s="140"/>
      <c r="D6" s="12">
        <f t="shared" si="0"/>
        <v>2</v>
      </c>
      <c r="E6" s="12">
        <f t="shared" si="1"/>
        <v>0</v>
      </c>
      <c r="F6" s="12"/>
      <c r="G6" s="12"/>
      <c r="H6" s="12"/>
      <c r="I6" s="12">
        <v>2</v>
      </c>
      <c r="J6" s="12"/>
      <c r="K6" s="12">
        <f t="shared" si="2"/>
        <v>2</v>
      </c>
    </row>
    <row r="7" spans="1:11" x14ac:dyDescent="0.3">
      <c r="A7" s="12">
        <v>4</v>
      </c>
      <c r="B7" s="12" t="s">
        <v>293</v>
      </c>
      <c r="C7" s="140">
        <v>98</v>
      </c>
      <c r="D7" s="12">
        <f t="shared" si="0"/>
        <v>98</v>
      </c>
      <c r="E7" s="12">
        <f t="shared" si="1"/>
        <v>68</v>
      </c>
      <c r="F7" s="12">
        <v>19</v>
      </c>
      <c r="G7" s="12">
        <v>49</v>
      </c>
      <c r="H7" s="12">
        <v>27</v>
      </c>
      <c r="I7" s="12">
        <v>1</v>
      </c>
      <c r="J7" s="12">
        <v>2</v>
      </c>
      <c r="K7" s="12">
        <f t="shared" si="2"/>
        <v>28</v>
      </c>
    </row>
    <row r="8" spans="1:11" x14ac:dyDescent="0.3">
      <c r="A8" s="12">
        <v>5</v>
      </c>
      <c r="B8" s="12" t="s">
        <v>300</v>
      </c>
      <c r="C8" s="140">
        <v>294</v>
      </c>
      <c r="D8" s="12">
        <f t="shared" si="0"/>
        <v>329</v>
      </c>
      <c r="E8" s="12">
        <f t="shared" si="1"/>
        <v>167</v>
      </c>
      <c r="F8" s="12">
        <v>75</v>
      </c>
      <c r="G8" s="12">
        <v>92</v>
      </c>
      <c r="H8" s="12">
        <v>65</v>
      </c>
      <c r="I8" s="12">
        <v>6</v>
      </c>
      <c r="J8" s="12">
        <v>91</v>
      </c>
      <c r="K8" s="12">
        <f t="shared" si="2"/>
        <v>71</v>
      </c>
    </row>
    <row r="9" spans="1:11" x14ac:dyDescent="0.3">
      <c r="A9" s="12">
        <v>6</v>
      </c>
      <c r="B9" s="12" t="s">
        <v>528</v>
      </c>
      <c r="C9" s="140">
        <v>50</v>
      </c>
      <c r="D9" s="12">
        <f t="shared" si="0"/>
        <v>0</v>
      </c>
      <c r="E9" s="12">
        <f t="shared" si="1"/>
        <v>0</v>
      </c>
      <c r="F9" s="12"/>
      <c r="G9" s="12"/>
      <c r="H9" s="12"/>
      <c r="I9" s="12"/>
      <c r="J9" s="12"/>
      <c r="K9" s="12">
        <f t="shared" si="2"/>
        <v>0</v>
      </c>
    </row>
    <row r="10" spans="1:11" x14ac:dyDescent="0.3">
      <c r="A10" s="12">
        <v>7</v>
      </c>
      <c r="B10" s="12" t="s">
        <v>695</v>
      </c>
      <c r="C10" s="140">
        <v>80</v>
      </c>
      <c r="D10" s="12">
        <f t="shared" si="0"/>
        <v>92</v>
      </c>
      <c r="E10" s="12">
        <f t="shared" si="1"/>
        <v>86</v>
      </c>
      <c r="F10" s="12">
        <v>5</v>
      </c>
      <c r="G10" s="12">
        <v>81</v>
      </c>
      <c r="H10" s="12">
        <v>5</v>
      </c>
      <c r="I10" s="12"/>
      <c r="J10" s="12">
        <v>1</v>
      </c>
      <c r="K10" s="12">
        <f t="shared" si="2"/>
        <v>5</v>
      </c>
    </row>
    <row r="11" spans="1:11" x14ac:dyDescent="0.3">
      <c r="A11" s="12">
        <v>8</v>
      </c>
      <c r="B11" s="12" t="s">
        <v>296</v>
      </c>
      <c r="C11" s="140">
        <v>165</v>
      </c>
      <c r="D11" s="12">
        <f t="shared" si="0"/>
        <v>2</v>
      </c>
      <c r="E11" s="12">
        <f t="shared" si="1"/>
        <v>0</v>
      </c>
      <c r="F11" s="12"/>
      <c r="G11" s="12"/>
      <c r="H11" s="12">
        <v>1</v>
      </c>
      <c r="I11" s="12"/>
      <c r="J11" s="12">
        <v>1</v>
      </c>
      <c r="K11" s="12">
        <f t="shared" si="2"/>
        <v>1</v>
      </c>
    </row>
    <row r="12" spans="1:11" x14ac:dyDescent="0.3">
      <c r="A12" s="12">
        <v>9</v>
      </c>
      <c r="B12" s="12" t="s">
        <v>696</v>
      </c>
      <c r="C12" s="140">
        <v>55</v>
      </c>
      <c r="D12" s="12">
        <f t="shared" si="0"/>
        <v>49</v>
      </c>
      <c r="E12" s="12">
        <f t="shared" si="1"/>
        <v>38</v>
      </c>
      <c r="F12" s="12"/>
      <c r="G12" s="12">
        <v>38</v>
      </c>
      <c r="H12" s="12">
        <v>8</v>
      </c>
      <c r="I12" s="12">
        <v>1</v>
      </c>
      <c r="J12" s="12">
        <v>2</v>
      </c>
      <c r="K12" s="12">
        <f t="shared" si="2"/>
        <v>9</v>
      </c>
    </row>
    <row r="13" spans="1:11" x14ac:dyDescent="0.3">
      <c r="A13" s="12">
        <v>10</v>
      </c>
      <c r="B13" s="12" t="s">
        <v>304</v>
      </c>
      <c r="C13" s="140">
        <v>30</v>
      </c>
      <c r="D13" s="12">
        <f t="shared" si="0"/>
        <v>201</v>
      </c>
      <c r="E13" s="12">
        <f t="shared" si="1"/>
        <v>110</v>
      </c>
      <c r="F13" s="12">
        <v>21</v>
      </c>
      <c r="G13" s="12">
        <v>89</v>
      </c>
      <c r="H13" s="12">
        <v>89</v>
      </c>
      <c r="I13" s="12">
        <v>1</v>
      </c>
      <c r="J13" s="12">
        <v>1</v>
      </c>
      <c r="K13" s="12">
        <f t="shared" si="2"/>
        <v>90</v>
      </c>
    </row>
    <row r="14" spans="1:11" x14ac:dyDescent="0.3">
      <c r="A14" s="12">
        <v>11</v>
      </c>
      <c r="B14" s="12" t="s">
        <v>523</v>
      </c>
      <c r="C14" s="140">
        <v>70</v>
      </c>
      <c r="D14" s="12">
        <f t="shared" si="0"/>
        <v>0</v>
      </c>
      <c r="E14" s="12">
        <f t="shared" si="1"/>
        <v>0</v>
      </c>
      <c r="F14" s="12"/>
      <c r="G14" s="12"/>
      <c r="H14" s="12"/>
      <c r="I14" s="12"/>
      <c r="J14" s="12"/>
      <c r="K14" s="12">
        <f t="shared" si="2"/>
        <v>0</v>
      </c>
    </row>
    <row r="15" spans="1:11" x14ac:dyDescent="0.3">
      <c r="A15" s="12">
        <v>12</v>
      </c>
      <c r="B15" s="12" t="s">
        <v>303</v>
      </c>
      <c r="C15" s="140">
        <v>120</v>
      </c>
      <c r="D15" s="12">
        <f t="shared" si="0"/>
        <v>119</v>
      </c>
      <c r="E15" s="12">
        <f t="shared" si="1"/>
        <v>65</v>
      </c>
      <c r="F15" s="12">
        <v>18</v>
      </c>
      <c r="G15" s="12">
        <v>47</v>
      </c>
      <c r="H15" s="12">
        <v>34</v>
      </c>
      <c r="I15" s="12"/>
      <c r="J15" s="12">
        <v>20</v>
      </c>
      <c r="K15" s="12">
        <f t="shared" si="2"/>
        <v>34</v>
      </c>
    </row>
    <row r="16" spans="1:11" x14ac:dyDescent="0.3">
      <c r="A16" s="12">
        <v>13</v>
      </c>
      <c r="B16" s="12" t="s">
        <v>697</v>
      </c>
      <c r="C16" s="140"/>
      <c r="D16" s="12">
        <f t="shared" si="0"/>
        <v>0</v>
      </c>
      <c r="E16" s="12">
        <f t="shared" si="1"/>
        <v>0</v>
      </c>
      <c r="F16" s="12"/>
      <c r="G16" s="12"/>
      <c r="H16" s="12"/>
      <c r="I16" s="12"/>
      <c r="J16" s="12"/>
      <c r="K16" s="12">
        <f t="shared" si="2"/>
        <v>0</v>
      </c>
    </row>
    <row r="17" spans="1:11" x14ac:dyDescent="0.3">
      <c r="A17" s="12">
        <v>14</v>
      </c>
      <c r="B17" s="12" t="s">
        <v>295</v>
      </c>
      <c r="C17" s="140">
        <v>220</v>
      </c>
      <c r="D17" s="12">
        <f t="shared" si="0"/>
        <v>243</v>
      </c>
      <c r="E17" s="12">
        <f t="shared" si="1"/>
        <v>146</v>
      </c>
      <c r="F17" s="12">
        <v>15</v>
      </c>
      <c r="G17" s="12">
        <v>131</v>
      </c>
      <c r="H17" s="12">
        <v>45</v>
      </c>
      <c r="I17" s="12">
        <v>2</v>
      </c>
      <c r="J17" s="12">
        <v>50</v>
      </c>
      <c r="K17" s="12">
        <f t="shared" si="2"/>
        <v>47</v>
      </c>
    </row>
    <row r="18" spans="1:11" x14ac:dyDescent="0.3">
      <c r="A18" s="12">
        <v>15</v>
      </c>
      <c r="B18" s="12" t="s">
        <v>524</v>
      </c>
      <c r="C18" s="140">
        <v>105</v>
      </c>
      <c r="D18" s="12">
        <f t="shared" si="0"/>
        <v>125</v>
      </c>
      <c r="E18" s="12">
        <f t="shared" si="1"/>
        <v>24</v>
      </c>
      <c r="F18" s="12">
        <v>5</v>
      </c>
      <c r="G18" s="12">
        <v>19</v>
      </c>
      <c r="H18" s="12">
        <v>46</v>
      </c>
      <c r="I18" s="12">
        <v>1</v>
      </c>
      <c r="J18" s="12">
        <v>54</v>
      </c>
      <c r="K18" s="12">
        <f t="shared" si="2"/>
        <v>47</v>
      </c>
    </row>
    <row r="19" spans="1:11" x14ac:dyDescent="0.3">
      <c r="A19" s="12">
        <v>16</v>
      </c>
      <c r="B19" s="12" t="s">
        <v>698</v>
      </c>
      <c r="C19" s="140"/>
      <c r="D19" s="12">
        <f t="shared" si="0"/>
        <v>0</v>
      </c>
      <c r="E19" s="12">
        <f t="shared" si="1"/>
        <v>0</v>
      </c>
      <c r="F19" s="12"/>
      <c r="G19" s="12"/>
      <c r="H19" s="12"/>
      <c r="I19" s="12"/>
      <c r="J19" s="12"/>
      <c r="K19" s="12">
        <f t="shared" si="2"/>
        <v>0</v>
      </c>
    </row>
    <row r="20" spans="1:11" x14ac:dyDescent="0.3">
      <c r="A20" s="12">
        <v>17</v>
      </c>
      <c r="B20" s="12" t="s">
        <v>534</v>
      </c>
      <c r="C20" s="140">
        <v>385</v>
      </c>
      <c r="D20" s="12">
        <f t="shared" si="0"/>
        <v>696</v>
      </c>
      <c r="E20" s="12">
        <f t="shared" si="1"/>
        <v>497</v>
      </c>
      <c r="F20" s="12">
        <v>36</v>
      </c>
      <c r="G20" s="12">
        <v>461</v>
      </c>
      <c r="H20" s="12">
        <v>105</v>
      </c>
      <c r="I20" s="12"/>
      <c r="J20" s="12">
        <v>94</v>
      </c>
      <c r="K20" s="12">
        <f t="shared" si="2"/>
        <v>105</v>
      </c>
    </row>
    <row r="21" spans="1:11" x14ac:dyDescent="0.3">
      <c r="A21" s="12">
        <v>18</v>
      </c>
      <c r="B21" s="12" t="s">
        <v>546</v>
      </c>
      <c r="C21" s="140"/>
      <c r="D21" s="12">
        <f t="shared" si="0"/>
        <v>1</v>
      </c>
      <c r="E21" s="12">
        <f t="shared" si="1"/>
        <v>0</v>
      </c>
      <c r="F21" s="12"/>
      <c r="G21" s="12"/>
      <c r="H21" s="12"/>
      <c r="I21" s="12"/>
      <c r="J21" s="12">
        <v>1</v>
      </c>
      <c r="K21" s="12">
        <f t="shared" si="2"/>
        <v>0</v>
      </c>
    </row>
    <row r="22" spans="1:11" x14ac:dyDescent="0.3">
      <c r="A22" s="12">
        <v>19</v>
      </c>
      <c r="B22" s="12" t="s">
        <v>525</v>
      </c>
      <c r="C22" s="140">
        <v>18</v>
      </c>
      <c r="D22" s="12">
        <f t="shared" si="0"/>
        <v>24</v>
      </c>
      <c r="E22" s="12">
        <f t="shared" si="1"/>
        <v>3</v>
      </c>
      <c r="F22" s="12"/>
      <c r="G22" s="12">
        <v>3</v>
      </c>
      <c r="H22" s="12">
        <v>11</v>
      </c>
      <c r="I22" s="12"/>
      <c r="J22" s="12">
        <v>10</v>
      </c>
      <c r="K22" s="12">
        <f t="shared" si="2"/>
        <v>11</v>
      </c>
    </row>
    <row r="23" spans="1:11" x14ac:dyDescent="0.3">
      <c r="A23" s="12">
        <v>20</v>
      </c>
      <c r="B23" s="12" t="s">
        <v>291</v>
      </c>
      <c r="C23" s="140">
        <v>81</v>
      </c>
      <c r="D23" s="12">
        <f t="shared" si="0"/>
        <v>81</v>
      </c>
      <c r="E23" s="12">
        <f t="shared" si="1"/>
        <v>48</v>
      </c>
      <c r="F23" s="12">
        <v>19</v>
      </c>
      <c r="G23" s="12">
        <v>29</v>
      </c>
      <c r="H23" s="12">
        <v>32</v>
      </c>
      <c r="I23" s="12"/>
      <c r="J23" s="12">
        <v>1</v>
      </c>
      <c r="K23" s="12">
        <f t="shared" si="2"/>
        <v>32</v>
      </c>
    </row>
    <row r="24" spans="1:11" x14ac:dyDescent="0.3">
      <c r="A24" s="12">
        <v>21</v>
      </c>
      <c r="B24" s="12" t="s">
        <v>307</v>
      </c>
      <c r="C24" s="140">
        <v>140</v>
      </c>
      <c r="D24" s="12">
        <f t="shared" si="0"/>
        <v>496</v>
      </c>
      <c r="E24" s="12">
        <f t="shared" si="1"/>
        <v>80</v>
      </c>
      <c r="F24" s="12">
        <v>9</v>
      </c>
      <c r="G24" s="12">
        <v>71</v>
      </c>
      <c r="H24" s="12">
        <v>103</v>
      </c>
      <c r="I24" s="12"/>
      <c r="J24" s="12">
        <v>313</v>
      </c>
      <c r="K24" s="12">
        <f t="shared" si="2"/>
        <v>103</v>
      </c>
    </row>
    <row r="25" spans="1:11" x14ac:dyDescent="0.3">
      <c r="A25" s="12">
        <v>22</v>
      </c>
      <c r="B25" s="12" t="s">
        <v>301</v>
      </c>
      <c r="C25" s="140">
        <v>130</v>
      </c>
      <c r="D25" s="12">
        <f t="shared" si="0"/>
        <v>104</v>
      </c>
      <c r="E25" s="12">
        <f t="shared" si="1"/>
        <v>88</v>
      </c>
      <c r="F25" s="12">
        <v>68</v>
      </c>
      <c r="G25" s="12">
        <v>20</v>
      </c>
      <c r="H25" s="12">
        <v>9</v>
      </c>
      <c r="I25" s="12"/>
      <c r="J25" s="12">
        <v>7</v>
      </c>
      <c r="K25" s="12">
        <f t="shared" si="2"/>
        <v>9</v>
      </c>
    </row>
    <row r="26" spans="1:11" x14ac:dyDescent="0.3">
      <c r="A26" s="12">
        <v>23</v>
      </c>
      <c r="B26" s="12" t="s">
        <v>297</v>
      </c>
      <c r="C26" s="140">
        <v>283</v>
      </c>
      <c r="D26" s="12">
        <f t="shared" si="0"/>
        <v>304</v>
      </c>
      <c r="E26" s="12">
        <f t="shared" si="1"/>
        <v>70</v>
      </c>
      <c r="F26" s="12">
        <v>17</v>
      </c>
      <c r="G26" s="12">
        <v>53</v>
      </c>
      <c r="H26" s="12">
        <v>220</v>
      </c>
      <c r="I26" s="12">
        <v>11</v>
      </c>
      <c r="J26" s="12">
        <v>3</v>
      </c>
      <c r="K26" s="12">
        <f t="shared" si="2"/>
        <v>231</v>
      </c>
    </row>
    <row r="27" spans="1:11" x14ac:dyDescent="0.3">
      <c r="A27" s="12">
        <v>24</v>
      </c>
      <c r="B27" s="12" t="s">
        <v>292</v>
      </c>
      <c r="C27" s="140">
        <v>90</v>
      </c>
      <c r="D27" s="12">
        <f t="shared" si="0"/>
        <v>62</v>
      </c>
      <c r="E27" s="12">
        <f t="shared" si="1"/>
        <v>53</v>
      </c>
      <c r="F27" s="12">
        <v>12</v>
      </c>
      <c r="G27" s="12">
        <v>41</v>
      </c>
      <c r="H27" s="12">
        <v>8</v>
      </c>
      <c r="I27" s="12"/>
      <c r="J27" s="12">
        <v>1</v>
      </c>
      <c r="K27" s="12">
        <f t="shared" si="2"/>
        <v>8</v>
      </c>
    </row>
    <row r="28" spans="1:11" x14ac:dyDescent="0.3">
      <c r="A28" s="12">
        <v>25</v>
      </c>
      <c r="B28" s="12" t="s">
        <v>298</v>
      </c>
      <c r="C28" s="140">
        <v>550</v>
      </c>
      <c r="D28" s="12">
        <f t="shared" si="0"/>
        <v>1131</v>
      </c>
      <c r="E28" s="12">
        <f t="shared" si="1"/>
        <v>377</v>
      </c>
      <c r="F28" s="12">
        <v>173</v>
      </c>
      <c r="G28" s="12">
        <v>204</v>
      </c>
      <c r="H28" s="12">
        <v>496</v>
      </c>
      <c r="I28" s="12">
        <v>26</v>
      </c>
      <c r="J28" s="12">
        <v>232</v>
      </c>
      <c r="K28" s="12">
        <f t="shared" si="2"/>
        <v>522</v>
      </c>
    </row>
    <row r="29" spans="1:11" x14ac:dyDescent="0.3">
      <c r="A29" s="586" t="s">
        <v>16</v>
      </c>
      <c r="B29" s="587"/>
      <c r="C29" s="142">
        <f>SUM(C4:C28)</f>
        <v>3134</v>
      </c>
      <c r="D29" s="13">
        <f t="shared" si="0"/>
        <v>4652</v>
      </c>
      <c r="E29" s="13">
        <f t="shared" si="1"/>
        <v>2017</v>
      </c>
      <c r="F29" s="13">
        <f>SUM(F4:F28)</f>
        <v>494</v>
      </c>
      <c r="G29" s="13">
        <f>SUM(G4:G28)</f>
        <v>1523</v>
      </c>
      <c r="H29" s="13">
        <f>SUM(H4:H28)</f>
        <v>1463</v>
      </c>
      <c r="I29" s="13">
        <f>SUM(I4:I28)</f>
        <v>52</v>
      </c>
      <c r="J29" s="13">
        <f>SUM(J4:J28)</f>
        <v>1120</v>
      </c>
      <c r="K29" s="13">
        <f t="shared" si="2"/>
        <v>1515</v>
      </c>
    </row>
  </sheetData>
  <mergeCells count="3">
    <mergeCell ref="A2:K2"/>
    <mergeCell ref="A1:K1"/>
    <mergeCell ref="A29:B29"/>
  </mergeCells>
  <printOptions gridLines="1"/>
  <pageMargins left="0.47" right="0.25" top="0.75" bottom="0.75" header="0.3" footer="0.3"/>
  <pageSetup paperSize="9" scale="90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rgb="FF00B050"/>
  </sheetPr>
  <dimension ref="A1:K27"/>
  <sheetViews>
    <sheetView workbookViewId="0">
      <selection sqref="A1:K1"/>
    </sheetView>
  </sheetViews>
  <sheetFormatPr defaultRowHeight="14.4" x14ac:dyDescent="0.3"/>
  <cols>
    <col min="1" max="1" width="4.44140625" customWidth="1"/>
    <col min="2" max="2" width="15" customWidth="1"/>
    <col min="4" max="4" width="6.5546875" customWidth="1"/>
    <col min="6" max="6" width="7.5546875" customWidth="1"/>
    <col min="8" max="8" width="8.109375" customWidth="1"/>
    <col min="10" max="10" width="7.5546875" customWidth="1"/>
  </cols>
  <sheetData>
    <row r="1" spans="1:11" ht="21" x14ac:dyDescent="0.4">
      <c r="A1" s="842">
        <v>95</v>
      </c>
      <c r="B1" s="843"/>
      <c r="C1" s="843"/>
      <c r="D1" s="843"/>
      <c r="E1" s="843"/>
      <c r="F1" s="843"/>
      <c r="G1" s="843"/>
      <c r="H1" s="843"/>
      <c r="I1" s="843"/>
      <c r="J1" s="843"/>
      <c r="K1" s="844"/>
    </row>
    <row r="2" spans="1:11" ht="23.4" x14ac:dyDescent="0.3">
      <c r="A2" s="851" t="s">
        <v>704</v>
      </c>
      <c r="B2" s="852"/>
      <c r="C2" s="852"/>
      <c r="D2" s="852"/>
      <c r="E2" s="852"/>
      <c r="F2" s="852"/>
      <c r="G2" s="852"/>
      <c r="H2" s="852"/>
      <c r="I2" s="852"/>
      <c r="J2" s="852"/>
      <c r="K2" s="853"/>
    </row>
    <row r="3" spans="1:11" s="133" customFormat="1" ht="15.6" x14ac:dyDescent="0.3">
      <c r="A3" s="845" t="s">
        <v>33</v>
      </c>
      <c r="B3" s="846"/>
      <c r="C3" s="846"/>
      <c r="D3" s="846"/>
      <c r="E3" s="846"/>
      <c r="F3" s="846"/>
      <c r="G3" s="846"/>
      <c r="H3" s="846"/>
      <c r="I3" s="846"/>
      <c r="J3" s="846"/>
      <c r="K3" s="847"/>
    </row>
    <row r="4" spans="1:11" ht="23.25" customHeight="1" x14ac:dyDescent="0.3">
      <c r="A4" s="854" t="s">
        <v>0</v>
      </c>
      <c r="B4" s="856" t="s">
        <v>706</v>
      </c>
      <c r="C4" s="860" t="s">
        <v>266</v>
      </c>
      <c r="D4" s="858" t="s">
        <v>551</v>
      </c>
      <c r="E4" s="858"/>
      <c r="F4" s="858" t="s">
        <v>700</v>
      </c>
      <c r="G4" s="858"/>
      <c r="H4" s="859" t="s">
        <v>701</v>
      </c>
      <c r="I4" s="859"/>
      <c r="J4" s="859" t="s">
        <v>690</v>
      </c>
      <c r="K4" s="859"/>
    </row>
    <row r="5" spans="1:11" ht="15.6" x14ac:dyDescent="0.3">
      <c r="A5" s="855"/>
      <c r="B5" s="857"/>
      <c r="C5" s="861"/>
      <c r="D5" s="323" t="s">
        <v>180</v>
      </c>
      <c r="E5" s="322" t="s">
        <v>182</v>
      </c>
      <c r="F5" s="323" t="s">
        <v>180</v>
      </c>
      <c r="G5" s="322" t="s">
        <v>182</v>
      </c>
      <c r="H5" s="323" t="s">
        <v>180</v>
      </c>
      <c r="I5" s="322" t="s">
        <v>182</v>
      </c>
      <c r="J5" s="323" t="s">
        <v>180</v>
      </c>
      <c r="K5" s="322" t="s">
        <v>182</v>
      </c>
    </row>
    <row r="6" spans="1:11" x14ac:dyDescent="0.3">
      <c r="A6" s="324">
        <v>1</v>
      </c>
      <c r="B6" s="347" t="s">
        <v>702</v>
      </c>
      <c r="C6" s="325" t="s">
        <v>25</v>
      </c>
      <c r="D6" s="326"/>
      <c r="E6" s="326"/>
      <c r="F6" s="326"/>
      <c r="G6" s="326"/>
      <c r="H6" s="348">
        <v>56</v>
      </c>
      <c r="I6" s="348">
        <v>290.60000000000002</v>
      </c>
      <c r="J6" s="348">
        <v>56</v>
      </c>
      <c r="K6" s="348">
        <v>290.60000000000002</v>
      </c>
    </row>
    <row r="7" spans="1:11" x14ac:dyDescent="0.3">
      <c r="A7" s="324">
        <v>2</v>
      </c>
      <c r="B7" s="347" t="s">
        <v>702</v>
      </c>
      <c r="C7" s="327" t="s">
        <v>17</v>
      </c>
      <c r="D7" s="328">
        <v>2</v>
      </c>
      <c r="E7" s="329">
        <v>100</v>
      </c>
      <c r="F7" s="328">
        <v>0</v>
      </c>
      <c r="G7" s="329">
        <v>0</v>
      </c>
      <c r="H7" s="330">
        <v>2</v>
      </c>
      <c r="I7" s="331">
        <v>111.96</v>
      </c>
      <c r="J7" s="330">
        <v>2</v>
      </c>
      <c r="K7" s="331">
        <v>111.96</v>
      </c>
    </row>
    <row r="8" spans="1:11" x14ac:dyDescent="0.3">
      <c r="A8" s="324">
        <v>3</v>
      </c>
      <c r="B8" s="347" t="s">
        <v>702</v>
      </c>
      <c r="C8" s="327" t="s">
        <v>34</v>
      </c>
      <c r="D8" s="328"/>
      <c r="E8" s="329"/>
      <c r="F8" s="328"/>
      <c r="G8" s="329"/>
      <c r="H8" s="330">
        <v>0</v>
      </c>
      <c r="I8" s="331">
        <v>0</v>
      </c>
      <c r="J8" s="330">
        <v>0</v>
      </c>
      <c r="K8" s="331">
        <v>0</v>
      </c>
    </row>
    <row r="9" spans="1:11" x14ac:dyDescent="0.3">
      <c r="A9" s="324">
        <v>4</v>
      </c>
      <c r="B9" s="347" t="s">
        <v>702</v>
      </c>
      <c r="C9" s="327" t="s">
        <v>3</v>
      </c>
      <c r="D9" s="328">
        <v>175</v>
      </c>
      <c r="E9" s="329">
        <v>1249</v>
      </c>
      <c r="F9" s="328">
        <v>1</v>
      </c>
      <c r="G9" s="329">
        <v>3</v>
      </c>
      <c r="H9" s="330">
        <v>174</v>
      </c>
      <c r="I9" s="331">
        <v>1246</v>
      </c>
      <c r="J9" s="330">
        <v>154</v>
      </c>
      <c r="K9" s="331">
        <v>1034</v>
      </c>
    </row>
    <row r="10" spans="1:11" x14ac:dyDescent="0.3">
      <c r="A10" s="324">
        <v>5</v>
      </c>
      <c r="B10" s="347" t="s">
        <v>702</v>
      </c>
      <c r="C10" s="327" t="s">
        <v>4</v>
      </c>
      <c r="D10" s="328">
        <v>342</v>
      </c>
      <c r="E10" s="329">
        <v>311</v>
      </c>
      <c r="F10" s="328">
        <v>0</v>
      </c>
      <c r="G10" s="329">
        <v>0</v>
      </c>
      <c r="H10" s="330">
        <v>342</v>
      </c>
      <c r="I10" s="331">
        <v>311</v>
      </c>
      <c r="J10" s="330">
        <v>148</v>
      </c>
      <c r="K10" s="331">
        <v>126</v>
      </c>
    </row>
    <row r="11" spans="1:11" x14ac:dyDescent="0.3">
      <c r="A11" s="324">
        <v>6</v>
      </c>
      <c r="B11" s="347" t="s">
        <v>702</v>
      </c>
      <c r="C11" s="327" t="s">
        <v>5</v>
      </c>
      <c r="D11" s="328">
        <v>57</v>
      </c>
      <c r="E11" s="329">
        <v>92.39</v>
      </c>
      <c r="F11" s="328">
        <v>0</v>
      </c>
      <c r="G11" s="329">
        <v>0</v>
      </c>
      <c r="H11" s="330">
        <v>57</v>
      </c>
      <c r="I11" s="331">
        <v>92.39</v>
      </c>
      <c r="J11" s="330">
        <v>57</v>
      </c>
      <c r="K11" s="331">
        <v>92.39</v>
      </c>
    </row>
    <row r="12" spans="1:11" x14ac:dyDescent="0.3">
      <c r="A12" s="324">
        <v>7</v>
      </c>
      <c r="B12" s="347" t="s">
        <v>702</v>
      </c>
      <c r="C12" s="327" t="s">
        <v>6</v>
      </c>
      <c r="D12" s="328">
        <v>815</v>
      </c>
      <c r="E12" s="329">
        <v>1312.05</v>
      </c>
      <c r="F12" s="328">
        <v>5</v>
      </c>
      <c r="G12" s="329">
        <v>79</v>
      </c>
      <c r="H12" s="330">
        <v>669</v>
      </c>
      <c r="I12" s="331">
        <v>895.03</v>
      </c>
      <c r="J12" s="330">
        <v>363</v>
      </c>
      <c r="K12" s="331">
        <v>625</v>
      </c>
    </row>
    <row r="13" spans="1:11" x14ac:dyDescent="0.3">
      <c r="A13" s="324">
        <v>8</v>
      </c>
      <c r="B13" s="347" t="s">
        <v>702</v>
      </c>
      <c r="C13" s="327" t="s">
        <v>7</v>
      </c>
      <c r="D13" s="328">
        <v>341</v>
      </c>
      <c r="E13" s="329">
        <v>1463.21</v>
      </c>
      <c r="F13" s="328">
        <v>47</v>
      </c>
      <c r="G13" s="329">
        <v>100.1</v>
      </c>
      <c r="H13" s="330">
        <v>286</v>
      </c>
      <c r="I13" s="331">
        <v>195.3</v>
      </c>
      <c r="J13" s="330">
        <v>223</v>
      </c>
      <c r="K13" s="331">
        <v>180.9</v>
      </c>
    </row>
    <row r="14" spans="1:11" x14ac:dyDescent="0.3">
      <c r="A14" s="324">
        <v>9</v>
      </c>
      <c r="B14" s="347" t="s">
        <v>702</v>
      </c>
      <c r="C14" s="327" t="s">
        <v>18</v>
      </c>
      <c r="D14" s="328">
        <v>17</v>
      </c>
      <c r="E14" s="329">
        <v>81.599999999999994</v>
      </c>
      <c r="F14" s="328">
        <v>5</v>
      </c>
      <c r="G14" s="329">
        <v>7.68</v>
      </c>
      <c r="H14" s="330">
        <v>17</v>
      </c>
      <c r="I14" s="331">
        <v>81.599999999999994</v>
      </c>
      <c r="J14" s="330">
        <v>2</v>
      </c>
      <c r="K14" s="331">
        <v>41.23</v>
      </c>
    </row>
    <row r="15" spans="1:11" x14ac:dyDescent="0.3">
      <c r="A15" s="324">
        <v>10</v>
      </c>
      <c r="B15" s="347" t="s">
        <v>702</v>
      </c>
      <c r="C15" s="327" t="s">
        <v>19</v>
      </c>
      <c r="D15" s="328"/>
      <c r="E15" s="329"/>
      <c r="F15" s="328"/>
      <c r="G15" s="329"/>
      <c r="H15" s="330">
        <v>1</v>
      </c>
      <c r="I15" s="331">
        <v>7.96</v>
      </c>
      <c r="J15" s="330">
        <v>0</v>
      </c>
      <c r="K15" s="331">
        <v>0</v>
      </c>
    </row>
    <row r="16" spans="1:11" x14ac:dyDescent="0.3">
      <c r="A16" s="324">
        <v>11</v>
      </c>
      <c r="B16" s="347" t="s">
        <v>702</v>
      </c>
      <c r="C16" s="327" t="s">
        <v>20</v>
      </c>
      <c r="D16" s="328">
        <v>48</v>
      </c>
      <c r="E16" s="329">
        <v>150.6</v>
      </c>
      <c r="F16" s="328">
        <v>21</v>
      </c>
      <c r="G16" s="329">
        <v>8.4</v>
      </c>
      <c r="H16" s="330">
        <v>27</v>
      </c>
      <c r="I16" s="331">
        <v>142.24</v>
      </c>
      <c r="J16" s="330">
        <v>10</v>
      </c>
      <c r="K16" s="331">
        <v>38.369999999999997</v>
      </c>
    </row>
    <row r="17" spans="1:11" x14ac:dyDescent="0.3">
      <c r="A17" s="324">
        <v>12</v>
      </c>
      <c r="B17" s="347" t="s">
        <v>702</v>
      </c>
      <c r="C17" s="327" t="s">
        <v>8</v>
      </c>
      <c r="D17" s="328">
        <v>73</v>
      </c>
      <c r="E17" s="329">
        <v>312.35000000000002</v>
      </c>
      <c r="F17" s="328">
        <v>5</v>
      </c>
      <c r="G17" s="329">
        <v>2.25</v>
      </c>
      <c r="H17" s="330">
        <v>73</v>
      </c>
      <c r="I17" s="331">
        <v>312.35000000000002</v>
      </c>
      <c r="J17" s="330">
        <v>68</v>
      </c>
      <c r="K17" s="331">
        <v>310.10000000000002</v>
      </c>
    </row>
    <row r="18" spans="1:11" x14ac:dyDescent="0.3">
      <c r="A18" s="324">
        <v>13</v>
      </c>
      <c r="B18" s="347" t="s">
        <v>702</v>
      </c>
      <c r="C18" s="327" t="s">
        <v>21</v>
      </c>
      <c r="D18" s="328"/>
      <c r="E18" s="329"/>
      <c r="F18" s="328"/>
      <c r="G18" s="329"/>
      <c r="H18" s="330">
        <v>0</v>
      </c>
      <c r="I18" s="331">
        <v>0</v>
      </c>
      <c r="J18" s="330">
        <v>0</v>
      </c>
      <c r="K18" s="331">
        <v>0</v>
      </c>
    </row>
    <row r="19" spans="1:11" x14ac:dyDescent="0.3">
      <c r="A19" s="324">
        <v>14</v>
      </c>
      <c r="B19" s="347" t="s">
        <v>702</v>
      </c>
      <c r="C19" s="327" t="s">
        <v>9</v>
      </c>
      <c r="D19" s="328">
        <v>38</v>
      </c>
      <c r="E19" s="329">
        <v>46.97</v>
      </c>
      <c r="F19" s="328">
        <v>5</v>
      </c>
      <c r="G19" s="329">
        <v>1.27</v>
      </c>
      <c r="H19" s="328">
        <v>33</v>
      </c>
      <c r="I19" s="329">
        <v>45.65</v>
      </c>
      <c r="J19" s="328">
        <v>15</v>
      </c>
      <c r="K19" s="329">
        <v>15.13</v>
      </c>
    </row>
    <row r="20" spans="1:11" x14ac:dyDescent="0.3">
      <c r="A20" s="324">
        <v>15</v>
      </c>
      <c r="B20" s="347" t="s">
        <v>702</v>
      </c>
      <c r="C20" s="327" t="s">
        <v>22</v>
      </c>
      <c r="D20" s="328">
        <v>2070</v>
      </c>
      <c r="E20" s="329">
        <v>529.14</v>
      </c>
      <c r="F20" s="328">
        <v>1325</v>
      </c>
      <c r="G20" s="329">
        <v>338.65</v>
      </c>
      <c r="H20" s="330">
        <v>752</v>
      </c>
      <c r="I20" s="331">
        <v>89.35</v>
      </c>
      <c r="J20" s="330">
        <v>752</v>
      </c>
      <c r="K20" s="331">
        <v>89.35</v>
      </c>
    </row>
    <row r="21" spans="1:11" x14ac:dyDescent="0.3">
      <c r="A21" s="324">
        <v>16</v>
      </c>
      <c r="B21" s="347" t="s">
        <v>702</v>
      </c>
      <c r="C21" s="327" t="s">
        <v>10</v>
      </c>
      <c r="D21" s="328">
        <v>426</v>
      </c>
      <c r="E21" s="329">
        <v>1084</v>
      </c>
      <c r="F21" s="328">
        <v>48</v>
      </c>
      <c r="G21" s="329">
        <v>90</v>
      </c>
      <c r="H21" s="330">
        <v>426</v>
      </c>
      <c r="I21" s="331">
        <v>1084</v>
      </c>
      <c r="J21" s="330">
        <v>31</v>
      </c>
      <c r="K21" s="331">
        <v>122.4</v>
      </c>
    </row>
    <row r="22" spans="1:11" x14ac:dyDescent="0.3">
      <c r="A22" s="324">
        <v>17</v>
      </c>
      <c r="B22" s="347" t="s">
        <v>702</v>
      </c>
      <c r="C22" s="327" t="s">
        <v>11</v>
      </c>
      <c r="D22" s="328">
        <v>44</v>
      </c>
      <c r="E22" s="329">
        <v>79</v>
      </c>
      <c r="F22" s="328">
        <v>5</v>
      </c>
      <c r="G22" s="329">
        <v>3</v>
      </c>
      <c r="H22" s="330">
        <v>38</v>
      </c>
      <c r="I22" s="331">
        <v>21</v>
      </c>
      <c r="J22" s="330">
        <v>21</v>
      </c>
      <c r="K22" s="331">
        <v>3.2</v>
      </c>
    </row>
    <row r="23" spans="1:11" x14ac:dyDescent="0.3">
      <c r="A23" s="324">
        <v>18</v>
      </c>
      <c r="B23" s="347" t="s">
        <v>702</v>
      </c>
      <c r="C23" s="327" t="s">
        <v>12</v>
      </c>
      <c r="D23" s="328">
        <v>1439</v>
      </c>
      <c r="E23" s="329"/>
      <c r="F23" s="328">
        <v>353</v>
      </c>
      <c r="G23" s="329">
        <v>280</v>
      </c>
      <c r="H23" s="330">
        <v>847</v>
      </c>
      <c r="I23" s="331">
        <v>2346.48</v>
      </c>
      <c r="J23" s="330">
        <v>378</v>
      </c>
      <c r="K23" s="331">
        <v>1943.19</v>
      </c>
    </row>
    <row r="24" spans="1:11" x14ac:dyDescent="0.3">
      <c r="A24" s="324">
        <v>19</v>
      </c>
      <c r="B24" s="347" t="s">
        <v>702</v>
      </c>
      <c r="C24" s="327" t="s">
        <v>13</v>
      </c>
      <c r="D24" s="328">
        <v>98</v>
      </c>
      <c r="E24" s="329">
        <v>239.31</v>
      </c>
      <c r="F24" s="328">
        <v>1</v>
      </c>
      <c r="G24" s="329">
        <v>0</v>
      </c>
      <c r="H24" s="330">
        <v>71</v>
      </c>
      <c r="I24" s="331">
        <v>56.56</v>
      </c>
      <c r="J24" s="330">
        <v>37</v>
      </c>
      <c r="K24" s="331">
        <v>40.42</v>
      </c>
    </row>
    <row r="25" spans="1:11" x14ac:dyDescent="0.3">
      <c r="A25" s="324">
        <v>20</v>
      </c>
      <c r="B25" s="347" t="s">
        <v>702</v>
      </c>
      <c r="C25" s="327" t="s">
        <v>14</v>
      </c>
      <c r="D25" s="328"/>
      <c r="E25" s="329"/>
      <c r="F25" s="328"/>
      <c r="G25" s="329"/>
      <c r="H25" s="330">
        <v>26</v>
      </c>
      <c r="I25" s="331">
        <v>12.18</v>
      </c>
      <c r="J25" s="330">
        <v>23</v>
      </c>
      <c r="K25" s="331">
        <v>11.94</v>
      </c>
    </row>
    <row r="26" spans="1:11" x14ac:dyDescent="0.3">
      <c r="A26" s="324">
        <v>21</v>
      </c>
      <c r="B26" s="347" t="s">
        <v>702</v>
      </c>
      <c r="C26" s="349" t="s">
        <v>23</v>
      </c>
      <c r="D26" s="350">
        <v>0</v>
      </c>
      <c r="E26" s="350"/>
      <c r="F26" s="350"/>
      <c r="G26" s="350"/>
      <c r="H26" s="350">
        <v>0</v>
      </c>
      <c r="I26" s="350">
        <v>0</v>
      </c>
      <c r="J26" s="350">
        <v>0</v>
      </c>
      <c r="K26" s="350">
        <v>0</v>
      </c>
    </row>
    <row r="27" spans="1:11" x14ac:dyDescent="0.3">
      <c r="A27" s="848" t="s">
        <v>703</v>
      </c>
      <c r="B27" s="849"/>
      <c r="C27" s="850"/>
      <c r="D27" s="332">
        <f>SUM(D6:D26)</f>
        <v>5985</v>
      </c>
      <c r="E27" s="332">
        <f t="shared" ref="E27:K27" si="0">SUM(E6:E26)</f>
        <v>7050.6200000000017</v>
      </c>
      <c r="F27" s="332">
        <f t="shared" si="0"/>
        <v>1821</v>
      </c>
      <c r="G27" s="332">
        <f t="shared" si="0"/>
        <v>913.35</v>
      </c>
      <c r="H27" s="332">
        <f t="shared" si="0"/>
        <v>3897</v>
      </c>
      <c r="I27" s="332">
        <f t="shared" si="0"/>
        <v>7341.6500000000005</v>
      </c>
      <c r="J27" s="332">
        <f t="shared" si="0"/>
        <v>2340</v>
      </c>
      <c r="K27" s="332">
        <f t="shared" si="0"/>
        <v>5076.1799999999994</v>
      </c>
    </row>
  </sheetData>
  <mergeCells count="11">
    <mergeCell ref="A1:K1"/>
    <mergeCell ref="A3:K3"/>
    <mergeCell ref="A27:C27"/>
    <mergeCell ref="A2:K2"/>
    <mergeCell ref="A4:A5"/>
    <mergeCell ref="B4:B5"/>
    <mergeCell ref="D4:E4"/>
    <mergeCell ref="F4:G4"/>
    <mergeCell ref="H4:I4"/>
    <mergeCell ref="J4:K4"/>
    <mergeCell ref="C4:C5"/>
  </mergeCells>
  <pageMargins left="0.79" right="0.25" top="0.75" bottom="0.75" header="0.3" footer="0.3"/>
  <pageSetup paperSize="9" scale="95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rgb="FF00B050"/>
  </sheetPr>
  <dimension ref="A1:F28"/>
  <sheetViews>
    <sheetView workbookViewId="0">
      <selection sqref="A1:F1"/>
    </sheetView>
  </sheetViews>
  <sheetFormatPr defaultRowHeight="14.4" x14ac:dyDescent="0.3"/>
  <cols>
    <col min="1" max="1" width="8.109375" customWidth="1"/>
    <col min="2" max="2" width="16.44140625" customWidth="1"/>
    <col min="3" max="3" width="17.109375" customWidth="1"/>
    <col min="4" max="4" width="17.88671875" customWidth="1"/>
    <col min="5" max="5" width="8.88671875" customWidth="1"/>
    <col min="6" max="6" width="17.6640625" customWidth="1"/>
  </cols>
  <sheetData>
    <row r="1" spans="1:6" ht="32.25" customHeight="1" x14ac:dyDescent="0.4">
      <c r="A1" s="583">
        <v>96</v>
      </c>
      <c r="B1" s="584"/>
      <c r="C1" s="584"/>
      <c r="D1" s="584"/>
      <c r="E1" s="584"/>
      <c r="F1" s="585"/>
    </row>
    <row r="2" spans="1:6" s="133" customFormat="1" ht="42" customHeight="1" x14ac:dyDescent="0.3">
      <c r="A2" s="746" t="s">
        <v>913</v>
      </c>
      <c r="B2" s="862"/>
      <c r="C2" s="862"/>
      <c r="D2" s="862"/>
      <c r="E2" s="862"/>
      <c r="F2" s="863"/>
    </row>
    <row r="3" spans="1:6" ht="42" customHeight="1" x14ac:dyDescent="0.3">
      <c r="A3" s="281" t="s">
        <v>519</v>
      </c>
      <c r="B3" s="279" t="s">
        <v>617</v>
      </c>
      <c r="C3" s="279" t="s">
        <v>618</v>
      </c>
      <c r="D3" s="343" t="s">
        <v>722</v>
      </c>
      <c r="E3" s="279" t="s">
        <v>651</v>
      </c>
      <c r="F3" s="280" t="s">
        <v>650</v>
      </c>
    </row>
    <row r="4" spans="1:6" x14ac:dyDescent="0.3">
      <c r="A4" s="140">
        <v>1</v>
      </c>
      <c r="B4" s="12" t="s">
        <v>96</v>
      </c>
      <c r="C4" s="2" t="s">
        <v>570</v>
      </c>
      <c r="D4" s="2" t="s">
        <v>571</v>
      </c>
      <c r="E4" s="2">
        <v>4</v>
      </c>
      <c r="F4" s="2" t="s">
        <v>19</v>
      </c>
    </row>
    <row r="5" spans="1:6" x14ac:dyDescent="0.3">
      <c r="A5" s="140">
        <v>2</v>
      </c>
      <c r="B5" s="12" t="s">
        <v>96</v>
      </c>
      <c r="C5" s="2" t="s">
        <v>570</v>
      </c>
      <c r="D5" s="2" t="s">
        <v>572</v>
      </c>
      <c r="E5" s="2">
        <v>25</v>
      </c>
      <c r="F5" s="2" t="s">
        <v>19</v>
      </c>
    </row>
    <row r="6" spans="1:6" x14ac:dyDescent="0.3">
      <c r="A6" s="140">
        <v>3</v>
      </c>
      <c r="B6" s="12" t="s">
        <v>96</v>
      </c>
      <c r="C6" s="2" t="s">
        <v>570</v>
      </c>
      <c r="D6" s="2" t="s">
        <v>573</v>
      </c>
      <c r="E6" s="2">
        <v>64</v>
      </c>
      <c r="F6" s="2" t="s">
        <v>19</v>
      </c>
    </row>
    <row r="7" spans="1:6" x14ac:dyDescent="0.3">
      <c r="A7" s="140">
        <v>4</v>
      </c>
      <c r="B7" s="12" t="s">
        <v>96</v>
      </c>
      <c r="C7" s="2" t="s">
        <v>570</v>
      </c>
      <c r="D7" s="2" t="s">
        <v>574</v>
      </c>
      <c r="E7" s="2">
        <v>27</v>
      </c>
      <c r="F7" s="2" t="s">
        <v>19</v>
      </c>
    </row>
    <row r="8" spans="1:6" x14ac:dyDescent="0.3">
      <c r="A8" s="140">
        <v>5</v>
      </c>
      <c r="B8" s="12" t="s">
        <v>96</v>
      </c>
      <c r="C8" s="2" t="s">
        <v>570</v>
      </c>
      <c r="D8" s="2" t="s">
        <v>575</v>
      </c>
      <c r="E8" s="2">
        <v>24</v>
      </c>
      <c r="F8" s="2" t="s">
        <v>19</v>
      </c>
    </row>
    <row r="9" spans="1:6" x14ac:dyDescent="0.3">
      <c r="A9" s="140">
        <v>6</v>
      </c>
      <c r="B9" s="12" t="s">
        <v>96</v>
      </c>
      <c r="C9" s="2" t="s">
        <v>557</v>
      </c>
      <c r="D9" s="2" t="s">
        <v>576</v>
      </c>
      <c r="E9" s="2">
        <v>101</v>
      </c>
      <c r="F9" s="2" t="s">
        <v>368</v>
      </c>
    </row>
    <row r="10" spans="1:6" x14ac:dyDescent="0.3">
      <c r="A10" s="140">
        <v>7</v>
      </c>
      <c r="B10" s="12" t="s">
        <v>577</v>
      </c>
      <c r="C10" s="2" t="s">
        <v>578</v>
      </c>
      <c r="D10" s="2" t="s">
        <v>579</v>
      </c>
      <c r="E10" s="2">
        <v>43</v>
      </c>
      <c r="F10" s="12" t="s">
        <v>27</v>
      </c>
    </row>
    <row r="11" spans="1:6" x14ac:dyDescent="0.3">
      <c r="A11" s="140">
        <v>8</v>
      </c>
      <c r="B11" s="12" t="s">
        <v>577</v>
      </c>
      <c r="C11" s="2" t="s">
        <v>578</v>
      </c>
      <c r="D11" s="2" t="s">
        <v>580</v>
      </c>
      <c r="E11" s="2">
        <v>23</v>
      </c>
      <c r="F11" s="12" t="s">
        <v>27</v>
      </c>
    </row>
    <row r="12" spans="1:6" x14ac:dyDescent="0.3">
      <c r="A12" s="140">
        <v>9</v>
      </c>
      <c r="B12" s="12" t="s">
        <v>558</v>
      </c>
      <c r="C12" s="2" t="s">
        <v>559</v>
      </c>
      <c r="D12" s="2" t="s">
        <v>560</v>
      </c>
      <c r="E12" s="2">
        <v>201</v>
      </c>
      <c r="F12" s="12" t="s">
        <v>27</v>
      </c>
    </row>
    <row r="13" spans="1:6" x14ac:dyDescent="0.3">
      <c r="A13" s="140">
        <v>10</v>
      </c>
      <c r="B13" s="12" t="s">
        <v>558</v>
      </c>
      <c r="C13" s="2" t="s">
        <v>559</v>
      </c>
      <c r="D13" s="2" t="s">
        <v>561</v>
      </c>
      <c r="E13" s="2">
        <v>160</v>
      </c>
      <c r="F13" s="12" t="s">
        <v>27</v>
      </c>
    </row>
    <row r="14" spans="1:6" x14ac:dyDescent="0.3">
      <c r="A14" s="140">
        <v>11</v>
      </c>
      <c r="B14" s="12" t="s">
        <v>558</v>
      </c>
      <c r="C14" s="2" t="s">
        <v>539</v>
      </c>
      <c r="D14" s="2" t="s">
        <v>562</v>
      </c>
      <c r="E14" s="2">
        <v>35</v>
      </c>
      <c r="F14" s="12" t="s">
        <v>27</v>
      </c>
    </row>
    <row r="15" spans="1:6" x14ac:dyDescent="0.3">
      <c r="A15" s="140">
        <v>12</v>
      </c>
      <c r="B15" s="12" t="s">
        <v>558</v>
      </c>
      <c r="C15" s="2" t="s">
        <v>539</v>
      </c>
      <c r="D15" s="2" t="s">
        <v>563</v>
      </c>
      <c r="E15" s="2">
        <v>408</v>
      </c>
      <c r="F15" s="12" t="s">
        <v>27</v>
      </c>
    </row>
    <row r="16" spans="1:6" x14ac:dyDescent="0.3">
      <c r="A16" s="140">
        <v>13</v>
      </c>
      <c r="B16" s="12" t="s">
        <v>558</v>
      </c>
      <c r="C16" s="2" t="s">
        <v>539</v>
      </c>
      <c r="D16" s="2" t="s">
        <v>684</v>
      </c>
      <c r="E16" s="2">
        <v>21</v>
      </c>
      <c r="F16" s="12" t="s">
        <v>27</v>
      </c>
    </row>
    <row r="17" spans="1:6" x14ac:dyDescent="0.3">
      <c r="A17" s="140">
        <v>14</v>
      </c>
      <c r="B17" s="12" t="s">
        <v>558</v>
      </c>
      <c r="C17" s="2" t="s">
        <v>539</v>
      </c>
      <c r="D17" s="2" t="s">
        <v>564</v>
      </c>
      <c r="E17" s="2">
        <v>262</v>
      </c>
      <c r="F17" s="12" t="s">
        <v>27</v>
      </c>
    </row>
    <row r="18" spans="1:6" x14ac:dyDescent="0.3">
      <c r="A18" s="140">
        <v>15</v>
      </c>
      <c r="B18" s="12" t="s">
        <v>558</v>
      </c>
      <c r="C18" s="2" t="s">
        <v>539</v>
      </c>
      <c r="D18" s="2" t="s">
        <v>685</v>
      </c>
      <c r="E18" s="2">
        <v>56</v>
      </c>
      <c r="F18" s="12" t="s">
        <v>27</v>
      </c>
    </row>
    <row r="19" spans="1:6" x14ac:dyDescent="0.3">
      <c r="A19" s="140">
        <v>16</v>
      </c>
      <c r="B19" s="12" t="s">
        <v>558</v>
      </c>
      <c r="C19" s="2" t="s">
        <v>539</v>
      </c>
      <c r="D19" s="2" t="s">
        <v>686</v>
      </c>
      <c r="E19" s="2">
        <v>25</v>
      </c>
      <c r="F19" s="12" t="s">
        <v>27</v>
      </c>
    </row>
    <row r="20" spans="1:6" x14ac:dyDescent="0.3">
      <c r="A20" s="140">
        <v>17</v>
      </c>
      <c r="B20" s="12" t="s">
        <v>558</v>
      </c>
      <c r="C20" s="2" t="s">
        <v>539</v>
      </c>
      <c r="D20" s="2" t="s">
        <v>687</v>
      </c>
      <c r="E20" s="2">
        <v>10</v>
      </c>
      <c r="F20" s="12" t="s">
        <v>27</v>
      </c>
    </row>
    <row r="21" spans="1:6" x14ac:dyDescent="0.3">
      <c r="A21" s="140">
        <v>18</v>
      </c>
      <c r="B21" s="12" t="s">
        <v>558</v>
      </c>
      <c r="C21" s="2" t="s">
        <v>539</v>
      </c>
      <c r="D21" s="2" t="s">
        <v>565</v>
      </c>
      <c r="E21" s="2">
        <v>234</v>
      </c>
      <c r="F21" s="12" t="s">
        <v>27</v>
      </c>
    </row>
    <row r="22" spans="1:6" x14ac:dyDescent="0.3">
      <c r="A22" s="140">
        <v>19</v>
      </c>
      <c r="B22" s="12" t="s">
        <v>558</v>
      </c>
      <c r="C22" s="2" t="s">
        <v>539</v>
      </c>
      <c r="D22" s="2" t="s">
        <v>566</v>
      </c>
      <c r="E22" s="2">
        <v>141</v>
      </c>
      <c r="F22" s="12" t="s">
        <v>27</v>
      </c>
    </row>
    <row r="23" spans="1:6" x14ac:dyDescent="0.3">
      <c r="A23" s="140">
        <v>20</v>
      </c>
      <c r="B23" s="12" t="s">
        <v>581</v>
      </c>
      <c r="C23" s="2" t="s">
        <v>537</v>
      </c>
      <c r="D23" s="2" t="s">
        <v>582</v>
      </c>
      <c r="E23" s="2">
        <v>49</v>
      </c>
      <c r="F23" s="12" t="s">
        <v>27</v>
      </c>
    </row>
    <row r="24" spans="1:6" x14ac:dyDescent="0.3">
      <c r="A24" s="140">
        <v>21</v>
      </c>
      <c r="B24" s="12" t="s">
        <v>581</v>
      </c>
      <c r="C24" s="2" t="s">
        <v>537</v>
      </c>
      <c r="D24" s="2" t="s">
        <v>583</v>
      </c>
      <c r="E24" s="2">
        <v>55</v>
      </c>
      <c r="F24" s="12" t="s">
        <v>27</v>
      </c>
    </row>
    <row r="25" spans="1:6" x14ac:dyDescent="0.3">
      <c r="A25" s="140">
        <v>22</v>
      </c>
      <c r="B25" s="12" t="s">
        <v>581</v>
      </c>
      <c r="C25" s="2" t="s">
        <v>537</v>
      </c>
      <c r="D25" s="2" t="s">
        <v>584</v>
      </c>
      <c r="E25" s="2">
        <v>44</v>
      </c>
      <c r="F25" s="12" t="s">
        <v>27</v>
      </c>
    </row>
    <row r="26" spans="1:6" x14ac:dyDescent="0.3">
      <c r="A26" s="140">
        <v>23</v>
      </c>
      <c r="B26" s="12" t="s">
        <v>581</v>
      </c>
      <c r="C26" s="2" t="s">
        <v>537</v>
      </c>
      <c r="D26" s="2" t="s">
        <v>585</v>
      </c>
      <c r="E26" s="2">
        <v>226</v>
      </c>
      <c r="F26" s="12" t="s">
        <v>27</v>
      </c>
    </row>
    <row r="27" spans="1:6" x14ac:dyDescent="0.3">
      <c r="A27" s="140">
        <v>24</v>
      </c>
      <c r="B27" s="12" t="s">
        <v>581</v>
      </c>
      <c r="C27" s="2" t="s">
        <v>535</v>
      </c>
      <c r="D27" s="2" t="s">
        <v>586</v>
      </c>
      <c r="E27" s="2">
        <v>98</v>
      </c>
      <c r="F27" s="12" t="s">
        <v>27</v>
      </c>
    </row>
    <row r="28" spans="1:6" x14ac:dyDescent="0.3">
      <c r="A28" s="140">
        <v>25</v>
      </c>
      <c r="B28" s="12" t="s">
        <v>581</v>
      </c>
      <c r="C28" s="2" t="s">
        <v>535</v>
      </c>
      <c r="D28" s="2" t="s">
        <v>587</v>
      </c>
      <c r="E28" s="2">
        <v>99</v>
      </c>
      <c r="F28" s="12" t="s">
        <v>27</v>
      </c>
    </row>
  </sheetData>
  <mergeCells count="2">
    <mergeCell ref="A1:F1"/>
    <mergeCell ref="A2:F2"/>
  </mergeCells>
  <pageMargins left="1.08" right="0.25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rgb="FF00B050"/>
  </sheetPr>
  <dimension ref="A1:F27"/>
  <sheetViews>
    <sheetView workbookViewId="0">
      <selection sqref="A1:F1"/>
    </sheetView>
  </sheetViews>
  <sheetFormatPr defaultRowHeight="14.4" x14ac:dyDescent="0.3"/>
  <cols>
    <col min="1" max="1" width="6.6640625" customWidth="1"/>
    <col min="2" max="2" width="21.33203125" customWidth="1"/>
    <col min="3" max="3" width="13.5546875" customWidth="1"/>
    <col min="4" max="4" width="18.33203125" customWidth="1"/>
    <col min="5" max="5" width="9.33203125" bestFit="1" customWidth="1"/>
    <col min="6" max="6" width="17.33203125" customWidth="1"/>
  </cols>
  <sheetData>
    <row r="1" spans="1:6" ht="42.75" customHeight="1" x14ac:dyDescent="0.3">
      <c r="A1" s="864">
        <v>97</v>
      </c>
      <c r="B1" s="865"/>
      <c r="C1" s="865"/>
      <c r="D1" s="865"/>
      <c r="E1" s="865"/>
      <c r="F1" s="866"/>
    </row>
    <row r="2" spans="1:6" ht="51.75" customHeight="1" x14ac:dyDescent="0.3">
      <c r="A2" s="281" t="s">
        <v>519</v>
      </c>
      <c r="B2" s="278" t="s">
        <v>617</v>
      </c>
      <c r="C2" s="278" t="s">
        <v>618</v>
      </c>
      <c r="D2" s="343" t="s">
        <v>722</v>
      </c>
      <c r="E2" s="278" t="s">
        <v>651</v>
      </c>
      <c r="F2" s="277" t="s">
        <v>650</v>
      </c>
    </row>
    <row r="3" spans="1:6" x14ac:dyDescent="0.3">
      <c r="A3" s="140">
        <v>26</v>
      </c>
      <c r="B3" s="12" t="s">
        <v>581</v>
      </c>
      <c r="C3" s="2" t="s">
        <v>535</v>
      </c>
      <c r="D3" s="2" t="s">
        <v>588</v>
      </c>
      <c r="E3" s="2">
        <v>13</v>
      </c>
      <c r="F3" s="12" t="s">
        <v>27</v>
      </c>
    </row>
    <row r="4" spans="1:6" x14ac:dyDescent="0.3">
      <c r="A4" s="140">
        <v>27</v>
      </c>
      <c r="B4" s="12" t="s">
        <v>581</v>
      </c>
      <c r="C4" s="2" t="s">
        <v>535</v>
      </c>
      <c r="D4" s="2" t="s">
        <v>589</v>
      </c>
      <c r="E4" s="2">
        <v>21</v>
      </c>
      <c r="F4" s="12" t="s">
        <v>27</v>
      </c>
    </row>
    <row r="5" spans="1:6" x14ac:dyDescent="0.3">
      <c r="A5" s="140">
        <v>28</v>
      </c>
      <c r="B5" s="12" t="s">
        <v>581</v>
      </c>
      <c r="C5" s="2" t="s">
        <v>535</v>
      </c>
      <c r="D5" s="2" t="s">
        <v>590</v>
      </c>
      <c r="E5" s="2">
        <v>19</v>
      </c>
      <c r="F5" s="12" t="s">
        <v>27</v>
      </c>
    </row>
    <row r="6" spans="1:6" x14ac:dyDescent="0.3">
      <c r="A6" s="140">
        <v>29</v>
      </c>
      <c r="B6" s="12" t="s">
        <v>581</v>
      </c>
      <c r="C6" s="2" t="s">
        <v>535</v>
      </c>
      <c r="D6" s="2" t="s">
        <v>591</v>
      </c>
      <c r="E6" s="2">
        <v>12</v>
      </c>
      <c r="F6" s="12" t="s">
        <v>27</v>
      </c>
    </row>
    <row r="7" spans="1:6" x14ac:dyDescent="0.3">
      <c r="A7" s="140">
        <v>30</v>
      </c>
      <c r="B7" s="410" t="s">
        <v>581</v>
      </c>
      <c r="C7" s="2" t="s">
        <v>592</v>
      </c>
      <c r="D7" s="2" t="s">
        <v>593</v>
      </c>
      <c r="E7" s="2">
        <v>150</v>
      </c>
      <c r="F7" s="410" t="s">
        <v>27</v>
      </c>
    </row>
    <row r="8" spans="1:6" x14ac:dyDescent="0.3">
      <c r="A8" s="140">
        <v>31</v>
      </c>
      <c r="B8" s="410" t="s">
        <v>581</v>
      </c>
      <c r="C8" s="2" t="s">
        <v>592</v>
      </c>
      <c r="D8" s="2" t="s">
        <v>594</v>
      </c>
      <c r="E8" s="2">
        <v>54</v>
      </c>
      <c r="F8" s="410" t="s">
        <v>27</v>
      </c>
    </row>
    <row r="9" spans="1:6" x14ac:dyDescent="0.3">
      <c r="A9" s="140">
        <v>32</v>
      </c>
      <c r="B9" s="410" t="s">
        <v>581</v>
      </c>
      <c r="C9" s="2" t="s">
        <v>592</v>
      </c>
      <c r="D9" s="2" t="s">
        <v>595</v>
      </c>
      <c r="E9" s="2">
        <v>130</v>
      </c>
      <c r="F9" s="410" t="s">
        <v>27</v>
      </c>
    </row>
    <row r="10" spans="1:6" x14ac:dyDescent="0.3">
      <c r="A10" s="140">
        <v>33</v>
      </c>
      <c r="B10" s="410" t="s">
        <v>581</v>
      </c>
      <c r="C10" s="2" t="s">
        <v>592</v>
      </c>
      <c r="D10" s="2" t="s">
        <v>596</v>
      </c>
      <c r="E10" s="2">
        <v>57</v>
      </c>
      <c r="F10" s="410" t="s">
        <v>27</v>
      </c>
    </row>
    <row r="11" spans="1:6" x14ac:dyDescent="0.3">
      <c r="A11" s="140">
        <v>34</v>
      </c>
      <c r="B11" s="410" t="s">
        <v>581</v>
      </c>
      <c r="C11" s="2" t="s">
        <v>592</v>
      </c>
      <c r="D11" s="2" t="s">
        <v>597</v>
      </c>
      <c r="E11" s="2">
        <v>239</v>
      </c>
      <c r="F11" s="410" t="s">
        <v>27</v>
      </c>
    </row>
    <row r="12" spans="1:6" x14ac:dyDescent="0.3">
      <c r="A12" s="140">
        <v>35</v>
      </c>
      <c r="B12" s="410" t="s">
        <v>581</v>
      </c>
      <c r="C12" s="2" t="s">
        <v>592</v>
      </c>
      <c r="D12" s="2" t="s">
        <v>598</v>
      </c>
      <c r="E12" s="2">
        <v>106</v>
      </c>
      <c r="F12" s="410" t="s">
        <v>27</v>
      </c>
    </row>
    <row r="13" spans="1:6" x14ac:dyDescent="0.3">
      <c r="A13" s="140">
        <v>36</v>
      </c>
      <c r="B13" s="410" t="s">
        <v>581</v>
      </c>
      <c r="C13" s="2" t="s">
        <v>592</v>
      </c>
      <c r="D13" s="2" t="s">
        <v>599</v>
      </c>
      <c r="E13" s="2">
        <v>50</v>
      </c>
      <c r="F13" s="410" t="s">
        <v>27</v>
      </c>
    </row>
    <row r="14" spans="1:6" x14ac:dyDescent="0.3">
      <c r="A14" s="140">
        <v>37</v>
      </c>
      <c r="B14" s="410" t="s">
        <v>581</v>
      </c>
      <c r="C14" s="2" t="s">
        <v>536</v>
      </c>
      <c r="D14" s="2" t="s">
        <v>600</v>
      </c>
      <c r="E14" s="2">
        <v>177</v>
      </c>
      <c r="F14" s="410" t="s">
        <v>27</v>
      </c>
    </row>
    <row r="15" spans="1:6" x14ac:dyDescent="0.3">
      <c r="A15" s="140">
        <v>38</v>
      </c>
      <c r="B15" s="410" t="s">
        <v>581</v>
      </c>
      <c r="C15" s="2" t="s">
        <v>536</v>
      </c>
      <c r="D15" s="2" t="s">
        <v>538</v>
      </c>
      <c r="E15" s="2">
        <v>348</v>
      </c>
      <c r="F15" s="410" t="s">
        <v>27</v>
      </c>
    </row>
    <row r="16" spans="1:6" x14ac:dyDescent="0.3">
      <c r="A16" s="140">
        <v>39</v>
      </c>
      <c r="B16" s="410" t="s">
        <v>114</v>
      </c>
      <c r="C16" s="2" t="s">
        <v>540</v>
      </c>
      <c r="D16" s="2" t="s">
        <v>601</v>
      </c>
      <c r="E16" s="2">
        <v>77</v>
      </c>
      <c r="F16" s="410" t="s">
        <v>27</v>
      </c>
    </row>
    <row r="17" spans="1:6" x14ac:dyDescent="0.3">
      <c r="A17" s="140">
        <v>40</v>
      </c>
      <c r="B17" s="410" t="s">
        <v>602</v>
      </c>
      <c r="C17" s="2" t="s">
        <v>603</v>
      </c>
      <c r="D17" s="2" t="s">
        <v>604</v>
      </c>
      <c r="E17" s="2">
        <v>155</v>
      </c>
      <c r="F17" s="410" t="s">
        <v>27</v>
      </c>
    </row>
    <row r="18" spans="1:6" x14ac:dyDescent="0.3">
      <c r="A18" s="140">
        <v>41</v>
      </c>
      <c r="B18" s="410" t="s">
        <v>602</v>
      </c>
      <c r="C18" s="2" t="s">
        <v>532</v>
      </c>
      <c r="D18" s="2" t="s">
        <v>605</v>
      </c>
      <c r="E18" s="2">
        <v>444</v>
      </c>
      <c r="F18" s="410" t="s">
        <v>27</v>
      </c>
    </row>
    <row r="19" spans="1:6" x14ac:dyDescent="0.3">
      <c r="A19" s="140">
        <v>42</v>
      </c>
      <c r="B19" s="410" t="s">
        <v>602</v>
      </c>
      <c r="C19" s="2" t="s">
        <v>533</v>
      </c>
      <c r="D19" s="2" t="s">
        <v>606</v>
      </c>
      <c r="E19" s="2">
        <v>50</v>
      </c>
      <c r="F19" s="410" t="s">
        <v>27</v>
      </c>
    </row>
    <row r="20" spans="1:6" x14ac:dyDescent="0.3">
      <c r="A20" s="140">
        <v>43</v>
      </c>
      <c r="B20" s="410" t="s">
        <v>602</v>
      </c>
      <c r="C20" s="2" t="s">
        <v>533</v>
      </c>
      <c r="D20" s="2" t="s">
        <v>607</v>
      </c>
      <c r="E20" s="2">
        <v>365</v>
      </c>
      <c r="F20" s="410" t="s">
        <v>27</v>
      </c>
    </row>
    <row r="21" spans="1:6" x14ac:dyDescent="0.3">
      <c r="A21" s="315">
        <v>44</v>
      </c>
      <c r="B21" s="316" t="s">
        <v>602</v>
      </c>
      <c r="C21" s="48" t="s">
        <v>533</v>
      </c>
      <c r="D21" s="48" t="s">
        <v>608</v>
      </c>
      <c r="E21" s="2">
        <v>634</v>
      </c>
      <c r="F21" s="410" t="s">
        <v>27</v>
      </c>
    </row>
    <row r="22" spans="1:6" x14ac:dyDescent="0.3">
      <c r="A22" s="140">
        <v>45</v>
      </c>
      <c r="B22" s="410" t="s">
        <v>602</v>
      </c>
      <c r="C22" s="42" t="s">
        <v>533</v>
      </c>
      <c r="D22" s="42" t="s">
        <v>609</v>
      </c>
      <c r="E22" s="314">
        <v>306</v>
      </c>
      <c r="F22" s="410" t="s">
        <v>27</v>
      </c>
    </row>
    <row r="23" spans="1:6" x14ac:dyDescent="0.3">
      <c r="A23" s="140">
        <v>46</v>
      </c>
      <c r="B23" s="410" t="s">
        <v>602</v>
      </c>
      <c r="C23" s="42" t="s">
        <v>610</v>
      </c>
      <c r="D23" s="42" t="s">
        <v>611</v>
      </c>
      <c r="E23" s="314">
        <v>123</v>
      </c>
      <c r="F23" s="410" t="s">
        <v>27</v>
      </c>
    </row>
    <row r="24" spans="1:6" x14ac:dyDescent="0.3">
      <c r="A24" s="140">
        <v>47</v>
      </c>
      <c r="B24" s="410" t="s">
        <v>602</v>
      </c>
      <c r="C24" s="42" t="s">
        <v>610</v>
      </c>
      <c r="D24" s="42" t="s">
        <v>612</v>
      </c>
      <c r="E24" s="314">
        <v>98</v>
      </c>
      <c r="F24" s="410" t="s">
        <v>27</v>
      </c>
    </row>
    <row r="25" spans="1:6" x14ac:dyDescent="0.3">
      <c r="A25" s="140">
        <v>48</v>
      </c>
      <c r="B25" s="410" t="s">
        <v>602</v>
      </c>
      <c r="C25" s="42" t="s">
        <v>610</v>
      </c>
      <c r="D25" s="42" t="s">
        <v>613</v>
      </c>
      <c r="E25" s="314">
        <v>121</v>
      </c>
      <c r="F25" s="410" t="s">
        <v>27</v>
      </c>
    </row>
    <row r="26" spans="1:6" x14ac:dyDescent="0.3">
      <c r="A26" s="140">
        <v>49</v>
      </c>
      <c r="B26" s="410" t="s">
        <v>602</v>
      </c>
      <c r="C26" s="42" t="s">
        <v>610</v>
      </c>
      <c r="D26" s="42" t="s">
        <v>614</v>
      </c>
      <c r="E26" s="314">
        <v>99</v>
      </c>
      <c r="F26" s="410" t="s">
        <v>27</v>
      </c>
    </row>
    <row r="27" spans="1:6" x14ac:dyDescent="0.3">
      <c r="A27" s="140">
        <v>50</v>
      </c>
      <c r="B27" s="410" t="s">
        <v>567</v>
      </c>
      <c r="C27" s="42" t="s">
        <v>568</v>
      </c>
      <c r="D27" s="42" t="s">
        <v>569</v>
      </c>
      <c r="E27" s="314">
        <v>188</v>
      </c>
      <c r="F27" s="2" t="s">
        <v>688</v>
      </c>
    </row>
  </sheetData>
  <mergeCells count="1">
    <mergeCell ref="A1:F1"/>
  </mergeCells>
  <pageMargins left="1.08" right="0.25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rgb="FF00B050"/>
  </sheetPr>
  <dimension ref="A1:J32"/>
  <sheetViews>
    <sheetView workbookViewId="0">
      <selection sqref="A1:J1"/>
    </sheetView>
  </sheetViews>
  <sheetFormatPr defaultRowHeight="14.4" x14ac:dyDescent="0.3"/>
  <cols>
    <col min="5" max="5" width="6.88671875" customWidth="1"/>
  </cols>
  <sheetData>
    <row r="1" spans="1:10" ht="21" x14ac:dyDescent="0.4">
      <c r="A1" s="661">
        <v>98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61.5" customHeight="1" x14ac:dyDescent="0.45">
      <c r="A2" s="664" t="s">
        <v>877</v>
      </c>
      <c r="B2" s="665"/>
      <c r="C2" s="665"/>
      <c r="D2" s="665"/>
      <c r="E2" s="665"/>
      <c r="F2" s="665"/>
      <c r="G2" s="665"/>
      <c r="H2" s="665"/>
      <c r="I2" s="665"/>
      <c r="J2" s="666"/>
    </row>
    <row r="3" spans="1:10" ht="23.4" x14ac:dyDescent="0.3">
      <c r="A3" s="667" t="s">
        <v>770</v>
      </c>
      <c r="B3" s="668"/>
      <c r="C3" s="668"/>
      <c r="D3" s="668"/>
      <c r="E3" s="668"/>
      <c r="F3" s="668"/>
      <c r="G3" s="668"/>
      <c r="H3" s="668"/>
      <c r="I3" s="668"/>
      <c r="J3" s="669"/>
    </row>
    <row r="4" spans="1:10" ht="18" x14ac:dyDescent="0.3">
      <c r="A4" s="867" t="s">
        <v>0</v>
      </c>
      <c r="B4" s="869" t="s">
        <v>1</v>
      </c>
      <c r="C4" s="871" t="s">
        <v>878</v>
      </c>
      <c r="D4" s="872"/>
      <c r="E4" s="871" t="s">
        <v>184</v>
      </c>
      <c r="F4" s="872"/>
      <c r="G4" s="873" t="s">
        <v>185</v>
      </c>
      <c r="H4" s="874"/>
      <c r="I4" s="873" t="s">
        <v>186</v>
      </c>
      <c r="J4" s="874"/>
    </row>
    <row r="5" spans="1:10" x14ac:dyDescent="0.3">
      <c r="A5" s="868"/>
      <c r="B5" s="870"/>
      <c r="C5" s="333" t="s">
        <v>180</v>
      </c>
      <c r="D5" s="143" t="s">
        <v>181</v>
      </c>
      <c r="E5" s="333" t="s">
        <v>180</v>
      </c>
      <c r="F5" s="143" t="s">
        <v>181</v>
      </c>
      <c r="G5" s="333" t="s">
        <v>180</v>
      </c>
      <c r="H5" s="143" t="s">
        <v>181</v>
      </c>
      <c r="I5" s="333" t="s">
        <v>180</v>
      </c>
      <c r="J5" s="143" t="s">
        <v>181</v>
      </c>
    </row>
    <row r="6" spans="1:10" x14ac:dyDescent="0.3">
      <c r="A6" s="410">
        <v>1</v>
      </c>
      <c r="B6" s="410" t="s">
        <v>3</v>
      </c>
      <c r="C6" s="124">
        <v>266.85059999999999</v>
      </c>
      <c r="D6" s="57">
        <v>270.58156850026575</v>
      </c>
      <c r="E6" s="124">
        <v>953.89699999999993</v>
      </c>
      <c r="F6" s="57">
        <v>1750.1143500000003</v>
      </c>
      <c r="G6" s="124">
        <v>58</v>
      </c>
      <c r="H6" s="57">
        <v>740.21116360396229</v>
      </c>
      <c r="I6" s="124">
        <f>C6+E6+G6</f>
        <v>1278.7475999999999</v>
      </c>
      <c r="J6" s="57">
        <f>D6+F6+H6</f>
        <v>2760.9070821042283</v>
      </c>
    </row>
    <row r="7" spans="1:10" x14ac:dyDescent="0.3">
      <c r="A7" s="410">
        <v>2</v>
      </c>
      <c r="B7" s="410" t="s">
        <v>4</v>
      </c>
      <c r="C7" s="124">
        <v>331</v>
      </c>
      <c r="D7" s="57">
        <v>396.81842804045988</v>
      </c>
      <c r="E7" s="124">
        <v>742.5</v>
      </c>
      <c r="F7" s="57">
        <v>933.55832567645166</v>
      </c>
      <c r="G7" s="124">
        <v>64</v>
      </c>
      <c r="H7" s="57">
        <v>279.70447856307106</v>
      </c>
      <c r="I7" s="124">
        <f t="shared" ref="I7:J32" si="0">C7+E7+G7</f>
        <v>1137.5</v>
      </c>
      <c r="J7" s="57">
        <f t="shared" si="0"/>
        <v>1610.0812322799825</v>
      </c>
    </row>
    <row r="8" spans="1:10" x14ac:dyDescent="0.3">
      <c r="A8" s="410">
        <v>3</v>
      </c>
      <c r="B8" s="410" t="s">
        <v>5</v>
      </c>
      <c r="C8" s="124">
        <v>113</v>
      </c>
      <c r="D8" s="57">
        <v>90.778084989216211</v>
      </c>
      <c r="E8" s="124">
        <v>543</v>
      </c>
      <c r="F8" s="57">
        <v>2629.4635976716108</v>
      </c>
      <c r="G8" s="124">
        <v>31</v>
      </c>
      <c r="H8" s="57">
        <v>205.43488161366781</v>
      </c>
      <c r="I8" s="124">
        <f t="shared" si="0"/>
        <v>687</v>
      </c>
      <c r="J8" s="57">
        <f t="shared" si="0"/>
        <v>2925.6765642744949</v>
      </c>
    </row>
    <row r="9" spans="1:10" x14ac:dyDescent="0.3">
      <c r="A9" s="410">
        <v>4</v>
      </c>
      <c r="B9" s="410" t="s">
        <v>6</v>
      </c>
      <c r="C9" s="124">
        <v>392.27280000000002</v>
      </c>
      <c r="D9" s="57">
        <v>401.11486920693665</v>
      </c>
      <c r="E9" s="124">
        <v>1492.7280000000001</v>
      </c>
      <c r="F9" s="57">
        <v>3299.7990109414163</v>
      </c>
      <c r="G9" s="124">
        <v>95.811599999999999</v>
      </c>
      <c r="H9" s="57">
        <v>567.44652332303167</v>
      </c>
      <c r="I9" s="124">
        <f t="shared" si="0"/>
        <v>1980.8124</v>
      </c>
      <c r="J9" s="57">
        <f t="shared" si="0"/>
        <v>4268.3604034713844</v>
      </c>
    </row>
    <row r="10" spans="1:10" x14ac:dyDescent="0.3">
      <c r="A10" s="410">
        <v>5</v>
      </c>
      <c r="B10" s="410" t="s">
        <v>7</v>
      </c>
      <c r="C10" s="124">
        <v>340.40000000000003</v>
      </c>
      <c r="D10" s="57">
        <v>440.50101541976238</v>
      </c>
      <c r="E10" s="124">
        <v>766.52399999999989</v>
      </c>
      <c r="F10" s="57">
        <v>1832.795795592629</v>
      </c>
      <c r="G10" s="124">
        <v>97.811599999999999</v>
      </c>
      <c r="H10" s="57">
        <v>366.25821910314539</v>
      </c>
      <c r="I10" s="124">
        <f t="shared" si="0"/>
        <v>1204.7356</v>
      </c>
      <c r="J10" s="57">
        <f t="shared" si="0"/>
        <v>2639.5550301155372</v>
      </c>
    </row>
    <row r="11" spans="1:10" x14ac:dyDescent="0.3">
      <c r="A11" s="410">
        <v>6</v>
      </c>
      <c r="B11" s="410" t="s">
        <v>8</v>
      </c>
      <c r="C11" s="124">
        <v>180</v>
      </c>
      <c r="D11" s="57">
        <v>160.39367892622269</v>
      </c>
      <c r="E11" s="124">
        <v>826</v>
      </c>
      <c r="F11" s="57">
        <v>1220.5989903304319</v>
      </c>
      <c r="G11" s="124">
        <v>46</v>
      </c>
      <c r="H11" s="57">
        <v>460.22520608744486</v>
      </c>
      <c r="I11" s="124">
        <f t="shared" si="0"/>
        <v>1052</v>
      </c>
      <c r="J11" s="57">
        <f t="shared" si="0"/>
        <v>1841.2178753440994</v>
      </c>
    </row>
    <row r="12" spans="1:10" x14ac:dyDescent="0.3">
      <c r="A12" s="410">
        <v>7</v>
      </c>
      <c r="B12" s="410" t="s">
        <v>9</v>
      </c>
      <c r="C12" s="124">
        <v>76</v>
      </c>
      <c r="D12" s="57">
        <v>60.773930970462615</v>
      </c>
      <c r="E12" s="124">
        <v>313.5</v>
      </c>
      <c r="F12" s="57">
        <v>380.98579559262896</v>
      </c>
      <c r="G12" s="124">
        <v>21</v>
      </c>
      <c r="H12" s="57">
        <v>107.04659728272748</v>
      </c>
      <c r="I12" s="124">
        <f t="shared" si="0"/>
        <v>410.5</v>
      </c>
      <c r="J12" s="57">
        <f t="shared" si="0"/>
        <v>548.80632384581907</v>
      </c>
    </row>
    <row r="13" spans="1:10" x14ac:dyDescent="0.3">
      <c r="A13" s="410">
        <v>8</v>
      </c>
      <c r="B13" s="410" t="s">
        <v>10</v>
      </c>
      <c r="C13" s="124">
        <v>331</v>
      </c>
      <c r="D13" s="57">
        <v>301.41936959520029</v>
      </c>
      <c r="E13" s="124">
        <v>733</v>
      </c>
      <c r="F13" s="57">
        <v>898.79159118525797</v>
      </c>
      <c r="G13" s="124">
        <v>56</v>
      </c>
      <c r="H13" s="57">
        <v>733.13427547355673</v>
      </c>
      <c r="I13" s="124">
        <f t="shared" si="0"/>
        <v>1120</v>
      </c>
      <c r="J13" s="57">
        <f t="shared" si="0"/>
        <v>1933.3452362540149</v>
      </c>
    </row>
    <row r="14" spans="1:10" x14ac:dyDescent="0.3">
      <c r="A14" s="410">
        <v>9</v>
      </c>
      <c r="B14" s="410" t="s">
        <v>11</v>
      </c>
      <c r="C14" s="124">
        <v>82</v>
      </c>
      <c r="D14" s="57">
        <v>78.069913910106195</v>
      </c>
      <c r="E14" s="124">
        <v>443</v>
      </c>
      <c r="F14" s="57">
        <v>629.11285470395023</v>
      </c>
      <c r="G14" s="124">
        <v>31</v>
      </c>
      <c r="H14" s="57">
        <v>188.3836833330972</v>
      </c>
      <c r="I14" s="124">
        <f t="shared" si="0"/>
        <v>556</v>
      </c>
      <c r="J14" s="57">
        <f t="shared" si="0"/>
        <v>895.56645194715361</v>
      </c>
    </row>
    <row r="15" spans="1:10" x14ac:dyDescent="0.3">
      <c r="A15" s="410">
        <v>10</v>
      </c>
      <c r="B15" s="410" t="s">
        <v>12</v>
      </c>
      <c r="C15" s="124">
        <v>3721.4230999999995</v>
      </c>
      <c r="D15" s="57">
        <v>4364.2190096763516</v>
      </c>
      <c r="E15" s="124">
        <v>7891.2907999999979</v>
      </c>
      <c r="F15" s="57">
        <v>15673.710307843668</v>
      </c>
      <c r="G15" s="124">
        <v>1001.8311701120797</v>
      </c>
      <c r="H15" s="57">
        <v>3423.3420267941046</v>
      </c>
      <c r="I15" s="124">
        <f t="shared" si="0"/>
        <v>12614.545070112077</v>
      </c>
      <c r="J15" s="57">
        <f t="shared" si="0"/>
        <v>23461.271344314126</v>
      </c>
    </row>
    <row r="16" spans="1:10" x14ac:dyDescent="0.3">
      <c r="A16" s="410">
        <v>11</v>
      </c>
      <c r="B16" s="410" t="s">
        <v>13</v>
      </c>
      <c r="C16" s="124">
        <v>110</v>
      </c>
      <c r="D16" s="57">
        <v>99.179386948852084</v>
      </c>
      <c r="E16" s="124">
        <v>398.34</v>
      </c>
      <c r="F16" s="57">
        <v>468.87493484504375</v>
      </c>
      <c r="G16" s="124">
        <v>12</v>
      </c>
      <c r="H16" s="57">
        <v>206.95908363180382</v>
      </c>
      <c r="I16" s="124">
        <f t="shared" si="0"/>
        <v>520.33999999999992</v>
      </c>
      <c r="J16" s="57">
        <f t="shared" si="0"/>
        <v>775.0134054256996</v>
      </c>
    </row>
    <row r="17" spans="1:10" x14ac:dyDescent="0.3">
      <c r="A17" s="410">
        <v>12</v>
      </c>
      <c r="B17" s="410" t="s">
        <v>14</v>
      </c>
      <c r="C17" s="124">
        <v>104</v>
      </c>
      <c r="D17" s="57">
        <v>80.438185999317227</v>
      </c>
      <c r="E17" s="124">
        <v>554.5</v>
      </c>
      <c r="F17" s="57">
        <v>639.06901183299271</v>
      </c>
      <c r="G17" s="124">
        <v>31</v>
      </c>
      <c r="H17" s="57">
        <v>136.98282128126988</v>
      </c>
      <c r="I17" s="124">
        <f t="shared" si="0"/>
        <v>689.5</v>
      </c>
      <c r="J17" s="57">
        <f t="shared" si="0"/>
        <v>856.49001911357982</v>
      </c>
    </row>
    <row r="18" spans="1:10" x14ac:dyDescent="0.3">
      <c r="A18" s="13" t="s">
        <v>126</v>
      </c>
      <c r="B18" s="13"/>
      <c r="C18" s="126">
        <f>SUM(C6:C17)</f>
        <v>6047.9465</v>
      </c>
      <c r="D18" s="58">
        <f t="shared" ref="D18:H18" si="1">SUM(D6:D17)</f>
        <v>6744.287442183153</v>
      </c>
      <c r="E18" s="126">
        <f t="shared" si="1"/>
        <v>15658.279799999997</v>
      </c>
      <c r="F18" s="58">
        <f t="shared" si="1"/>
        <v>30356.87456621608</v>
      </c>
      <c r="G18" s="126">
        <f t="shared" si="1"/>
        <v>1545.4543701120797</v>
      </c>
      <c r="H18" s="58">
        <f t="shared" si="1"/>
        <v>7415.1289600908831</v>
      </c>
      <c r="I18" s="126">
        <f t="shared" si="0"/>
        <v>23251.680670112073</v>
      </c>
      <c r="J18" s="58">
        <f t="shared" si="0"/>
        <v>44516.290968490117</v>
      </c>
    </row>
    <row r="19" spans="1:10" x14ac:dyDescent="0.3">
      <c r="A19" s="410">
        <v>1</v>
      </c>
      <c r="B19" s="410" t="s">
        <v>17</v>
      </c>
      <c r="C19" s="386">
        <v>240.63440000000003</v>
      </c>
      <c r="D19" s="24">
        <v>221.72909325417496</v>
      </c>
      <c r="E19" s="386">
        <v>922.745</v>
      </c>
      <c r="F19" s="24">
        <v>1241.7330685161116</v>
      </c>
      <c r="G19" s="20">
        <v>66</v>
      </c>
      <c r="H19" s="30">
        <v>340.99589070818854</v>
      </c>
      <c r="I19" s="410">
        <f t="shared" si="0"/>
        <v>1229.3794</v>
      </c>
      <c r="J19" s="57">
        <f t="shared" si="0"/>
        <v>1804.4580524784751</v>
      </c>
    </row>
    <row r="20" spans="1:10" x14ac:dyDescent="0.3">
      <c r="A20" s="410">
        <v>2</v>
      </c>
      <c r="B20" s="410" t="s">
        <v>36</v>
      </c>
      <c r="C20" s="124">
        <v>122</v>
      </c>
      <c r="D20" s="57">
        <v>112.70822526191559</v>
      </c>
      <c r="E20" s="124">
        <v>543</v>
      </c>
      <c r="F20" s="57">
        <v>629.11285470395023</v>
      </c>
      <c r="G20" s="124">
        <v>31</v>
      </c>
      <c r="H20" s="57">
        <v>212.83286606075933</v>
      </c>
      <c r="I20" s="124">
        <f t="shared" si="0"/>
        <v>696</v>
      </c>
      <c r="J20" s="57">
        <f t="shared" si="0"/>
        <v>954.65394602662514</v>
      </c>
    </row>
    <row r="21" spans="1:10" x14ac:dyDescent="0.3">
      <c r="A21" s="410">
        <v>3</v>
      </c>
      <c r="B21" s="410" t="s">
        <v>18</v>
      </c>
      <c r="C21" s="124">
        <v>401</v>
      </c>
      <c r="D21" s="57">
        <v>355.76267878729317</v>
      </c>
      <c r="E21" s="124">
        <v>824.5</v>
      </c>
      <c r="F21" s="57">
        <v>1057.4401685161117</v>
      </c>
      <c r="G21" s="124">
        <v>57</v>
      </c>
      <c r="H21" s="57">
        <v>220.04086822139854</v>
      </c>
      <c r="I21" s="124">
        <f t="shared" si="0"/>
        <v>1282.5</v>
      </c>
      <c r="J21" s="57">
        <f t="shared" si="0"/>
        <v>1633.2437155248035</v>
      </c>
    </row>
    <row r="22" spans="1:10" x14ac:dyDescent="0.3">
      <c r="A22" s="410">
        <v>4</v>
      </c>
      <c r="B22" s="410" t="s">
        <v>19</v>
      </c>
      <c r="C22" s="124">
        <v>258</v>
      </c>
      <c r="D22" s="57">
        <v>225.28213967087564</v>
      </c>
      <c r="E22" s="124">
        <v>831</v>
      </c>
      <c r="F22" s="57">
        <v>1093.5401685161116</v>
      </c>
      <c r="G22" s="124">
        <v>59</v>
      </c>
      <c r="H22" s="57">
        <v>234.97282264760824</v>
      </c>
      <c r="I22" s="124">
        <f t="shared" si="0"/>
        <v>1148</v>
      </c>
      <c r="J22" s="57">
        <f t="shared" si="0"/>
        <v>1553.7951308345955</v>
      </c>
    </row>
    <row r="23" spans="1:10" x14ac:dyDescent="0.3">
      <c r="A23" s="410">
        <v>5</v>
      </c>
      <c r="B23" s="410" t="s">
        <v>20</v>
      </c>
      <c r="C23" s="124">
        <v>104</v>
      </c>
      <c r="D23" s="57">
        <v>81.824278421565083</v>
      </c>
      <c r="E23" s="124">
        <v>386.5</v>
      </c>
      <c r="F23" s="57">
        <v>1196.9639377054652</v>
      </c>
      <c r="G23" s="124">
        <v>21</v>
      </c>
      <c r="H23" s="57">
        <v>256.05832265490614</v>
      </c>
      <c r="I23" s="124">
        <f t="shared" si="0"/>
        <v>511.5</v>
      </c>
      <c r="J23" s="57">
        <f t="shared" si="0"/>
        <v>1534.8465387819365</v>
      </c>
    </row>
    <row r="24" spans="1:10" x14ac:dyDescent="0.3">
      <c r="A24" s="410">
        <v>6</v>
      </c>
      <c r="B24" s="410" t="s">
        <v>21</v>
      </c>
      <c r="C24" s="124">
        <v>104</v>
      </c>
      <c r="D24" s="57">
        <v>77.535287974706762</v>
      </c>
      <c r="E24" s="124">
        <v>540</v>
      </c>
      <c r="F24" s="57">
        <v>2751.2747782048395</v>
      </c>
      <c r="G24" s="124">
        <v>31</v>
      </c>
      <c r="H24" s="57">
        <v>202.21078224082692</v>
      </c>
      <c r="I24" s="124">
        <f t="shared" si="0"/>
        <v>675</v>
      </c>
      <c r="J24" s="57">
        <f t="shared" si="0"/>
        <v>3031.0208484203731</v>
      </c>
    </row>
    <row r="25" spans="1:10" x14ac:dyDescent="0.3">
      <c r="A25" s="410">
        <v>7</v>
      </c>
      <c r="B25" s="410" t="s">
        <v>22</v>
      </c>
      <c r="C25" s="124">
        <v>141</v>
      </c>
      <c r="D25" s="57">
        <v>110.26267993701789</v>
      </c>
      <c r="E25" s="124">
        <v>1747</v>
      </c>
      <c r="F25" s="57">
        <v>984.45464939962608</v>
      </c>
      <c r="G25" s="124">
        <v>47</v>
      </c>
      <c r="H25" s="57">
        <v>114.94915578209326</v>
      </c>
      <c r="I25" s="124">
        <f t="shared" si="0"/>
        <v>1935</v>
      </c>
      <c r="J25" s="57">
        <f t="shared" si="0"/>
        <v>1209.6664851187372</v>
      </c>
    </row>
    <row r="26" spans="1:10" x14ac:dyDescent="0.3">
      <c r="A26" s="410">
        <v>8</v>
      </c>
      <c r="B26" s="410" t="s">
        <v>23</v>
      </c>
      <c r="C26" s="124">
        <v>132</v>
      </c>
      <c r="D26" s="57">
        <v>112.37573541359723</v>
      </c>
      <c r="E26" s="124">
        <v>443</v>
      </c>
      <c r="F26" s="57">
        <v>629.11285470395023</v>
      </c>
      <c r="G26" s="124">
        <v>31</v>
      </c>
      <c r="H26" s="57">
        <v>294.56176529417144</v>
      </c>
      <c r="I26" s="124">
        <f t="shared" si="0"/>
        <v>606</v>
      </c>
      <c r="J26" s="57">
        <f t="shared" si="0"/>
        <v>1036.050355411719</v>
      </c>
    </row>
    <row r="27" spans="1:10" x14ac:dyDescent="0.3">
      <c r="A27" s="13" t="s">
        <v>127</v>
      </c>
      <c r="B27" s="13"/>
      <c r="C27" s="126">
        <f t="shared" ref="C27:H27" si="2">SUM(C19:C26)</f>
        <v>1502.6343999999999</v>
      </c>
      <c r="D27" s="58">
        <f t="shared" si="2"/>
        <v>1297.4801187211465</v>
      </c>
      <c r="E27" s="126">
        <f t="shared" si="2"/>
        <v>6237.7449999999999</v>
      </c>
      <c r="F27" s="58">
        <f t="shared" si="2"/>
        <v>9583.6324802661657</v>
      </c>
      <c r="G27" s="126">
        <f t="shared" si="2"/>
        <v>343</v>
      </c>
      <c r="H27" s="58">
        <f t="shared" si="2"/>
        <v>1876.6224736099523</v>
      </c>
      <c r="I27" s="126">
        <f t="shared" si="0"/>
        <v>8083.3793999999998</v>
      </c>
      <c r="J27" s="58">
        <f t="shared" si="0"/>
        <v>12757.735072597265</v>
      </c>
    </row>
    <row r="28" spans="1:10" x14ac:dyDescent="0.3">
      <c r="A28" s="410">
        <v>1</v>
      </c>
      <c r="B28" s="410" t="s">
        <v>25</v>
      </c>
      <c r="C28" s="124">
        <v>1185.3781999999999</v>
      </c>
      <c r="D28" s="57">
        <v>1193.7174823985704</v>
      </c>
      <c r="E28" s="124">
        <v>3090.5629999999996</v>
      </c>
      <c r="F28" s="57">
        <v>5099.8383492866451</v>
      </c>
      <c r="G28" s="124">
        <v>508.0926</v>
      </c>
      <c r="H28" s="57">
        <v>697.71187643734629</v>
      </c>
      <c r="I28" s="124">
        <f t="shared" si="0"/>
        <v>4784.0337999999992</v>
      </c>
      <c r="J28" s="57">
        <f t="shared" si="0"/>
        <v>6991.267708122562</v>
      </c>
    </row>
    <row r="29" spans="1:10" x14ac:dyDescent="0.3">
      <c r="A29" s="13" t="s">
        <v>178</v>
      </c>
      <c r="B29" s="13"/>
      <c r="C29" s="126">
        <v>1185.3781999999999</v>
      </c>
      <c r="D29" s="58">
        <v>1193.7174823985704</v>
      </c>
      <c r="E29" s="126">
        <v>3090.5629999999996</v>
      </c>
      <c r="F29" s="58">
        <v>5099.8383492866451</v>
      </c>
      <c r="G29" s="126">
        <v>508.0926</v>
      </c>
      <c r="H29" s="58">
        <v>697.71187643734629</v>
      </c>
      <c r="I29" s="126">
        <f t="shared" si="0"/>
        <v>4784.0337999999992</v>
      </c>
      <c r="J29" s="58">
        <f t="shared" si="0"/>
        <v>6991.267708122562</v>
      </c>
    </row>
    <row r="30" spans="1:10" x14ac:dyDescent="0.3">
      <c r="A30" s="410">
        <v>1</v>
      </c>
      <c r="B30" s="410" t="s">
        <v>27</v>
      </c>
      <c r="C30" s="124">
        <v>913.98540000000014</v>
      </c>
      <c r="D30" s="57">
        <v>1097.5311020244933</v>
      </c>
      <c r="E30" s="124">
        <v>1251.1411999999998</v>
      </c>
      <c r="F30" s="57">
        <v>2135.1144679223707</v>
      </c>
      <c r="G30" s="124">
        <v>253.124</v>
      </c>
      <c r="H30" s="57">
        <v>519.32498986181758</v>
      </c>
      <c r="I30" s="124">
        <f t="shared" si="0"/>
        <v>2418.2505999999998</v>
      </c>
      <c r="J30" s="57">
        <f t="shared" si="0"/>
        <v>3751.9705598086821</v>
      </c>
    </row>
    <row r="31" spans="1:10" x14ac:dyDescent="0.3">
      <c r="A31" s="13" t="s">
        <v>179</v>
      </c>
      <c r="B31" s="13"/>
      <c r="C31" s="126">
        <v>913.98540000000014</v>
      </c>
      <c r="D31" s="58">
        <v>1097.5311020244933</v>
      </c>
      <c r="E31" s="126">
        <v>1251.1411999999998</v>
      </c>
      <c r="F31" s="58">
        <v>2135.1144679223707</v>
      </c>
      <c r="G31" s="126">
        <v>253.124</v>
      </c>
      <c r="H31" s="58">
        <v>519.32498986181758</v>
      </c>
      <c r="I31" s="126">
        <f t="shared" si="0"/>
        <v>2418.2505999999998</v>
      </c>
      <c r="J31" s="58">
        <f t="shared" si="0"/>
        <v>3751.9705598086821</v>
      </c>
    </row>
    <row r="32" spans="1:10" x14ac:dyDescent="0.3">
      <c r="A32" s="13" t="s">
        <v>132</v>
      </c>
      <c r="B32" s="13"/>
      <c r="C32" s="126">
        <f t="shared" ref="C32:H32" si="3">C18+C27+C29+C31</f>
        <v>9649.9444999999996</v>
      </c>
      <c r="D32" s="58">
        <f t="shared" si="3"/>
        <v>10333.016145327363</v>
      </c>
      <c r="E32" s="126">
        <f t="shared" si="3"/>
        <v>26237.728999999992</v>
      </c>
      <c r="F32" s="58">
        <f t="shared" si="3"/>
        <v>47175.459863691263</v>
      </c>
      <c r="G32" s="126">
        <f t="shared" si="3"/>
        <v>2649.6709701120794</v>
      </c>
      <c r="H32" s="58">
        <f t="shared" si="3"/>
        <v>10508.7883</v>
      </c>
      <c r="I32" s="126">
        <f t="shared" si="0"/>
        <v>38537.344470112068</v>
      </c>
      <c r="J32" s="58">
        <f t="shared" si="0"/>
        <v>68017.264309018617</v>
      </c>
    </row>
  </sheetData>
  <mergeCells count="9">
    <mergeCell ref="A1:J1"/>
    <mergeCell ref="A2:J2"/>
    <mergeCell ref="A3:J3"/>
    <mergeCell ref="A4:A5"/>
    <mergeCell ref="B4:B5"/>
    <mergeCell ref="C4:D4"/>
    <mergeCell ref="E4:F4"/>
    <mergeCell ref="G4:H4"/>
    <mergeCell ref="I4:J4"/>
  </mergeCells>
  <printOptions gridLines="1"/>
  <pageMargins left="0.83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103</vt:i4>
      </vt:variant>
    </vt:vector>
  </HeadingPairs>
  <TitlesOfParts>
    <vt:vector size="103" baseType="lpstr">
      <vt:lpstr>Contents</vt:lpstr>
      <vt:lpstr>Pouplaion Pattern</vt:lpstr>
      <vt:lpstr>Econonic Indi</vt:lpstr>
      <vt:lpstr>Abbreviation</vt:lpstr>
      <vt:lpstr>State achievement</vt:lpstr>
      <vt:lpstr>Branch Network</vt:lpstr>
      <vt:lpstr>Banking Profile</vt:lpstr>
      <vt:lpstr>Bankwise Business CDR</vt:lpstr>
      <vt:lpstr>Districtwise Business CDR</vt:lpstr>
      <vt:lpstr>Seg of Adv</vt:lpstr>
      <vt:lpstr>ACP OS</vt:lpstr>
      <vt:lpstr>D ACP OS </vt:lpstr>
      <vt:lpstr>AGRI OS</vt:lpstr>
      <vt:lpstr>D AGRI OS</vt:lpstr>
      <vt:lpstr>MSME OS</vt:lpstr>
      <vt:lpstr>D MSME OS</vt:lpstr>
      <vt:lpstr>OPS OS</vt:lpstr>
      <vt:lpstr>D OPS OS</vt:lpstr>
      <vt:lpstr>NPA AGRI PS</vt:lpstr>
      <vt:lpstr>D NPA AGRI PS</vt:lpstr>
      <vt:lpstr>NPA MSME PS</vt:lpstr>
      <vt:lpstr>D NPA MSME PS</vt:lpstr>
      <vt:lpstr>NPA OPS PS</vt:lpstr>
      <vt:lpstr>D NPA OPS PS</vt:lpstr>
      <vt:lpstr>ACP Target PS</vt:lpstr>
      <vt:lpstr>D ACP Target PS</vt:lpstr>
      <vt:lpstr>ACP Achievement</vt:lpstr>
      <vt:lpstr>D ACP Achievement</vt:lpstr>
      <vt:lpstr> Agri Dis PS</vt:lpstr>
      <vt:lpstr>D AGRI DIS PS</vt:lpstr>
      <vt:lpstr>MSME Dis PS</vt:lpstr>
      <vt:lpstr>D MSME DIS PS</vt:lpstr>
      <vt:lpstr>OPS DIS PS</vt:lpstr>
      <vt:lpstr>D OPS DIS PS</vt:lpstr>
      <vt:lpstr>NPS OS</vt:lpstr>
      <vt:lpstr>D NPS OS</vt:lpstr>
      <vt:lpstr>NPS NPA</vt:lpstr>
      <vt:lpstr>D NPS NPA</vt:lpstr>
      <vt:lpstr>NPS Target 2020-21</vt:lpstr>
      <vt:lpstr>NPS DIS</vt:lpstr>
      <vt:lpstr>D NPS DIS</vt:lpstr>
      <vt:lpstr>Investment Cr OS</vt:lpstr>
      <vt:lpstr>D Investment Cr OS</vt:lpstr>
      <vt:lpstr>Investment Cr Dis</vt:lpstr>
      <vt:lpstr>D Investment Cr Dis</vt:lpstr>
      <vt:lpstr>KCC</vt:lpstr>
      <vt:lpstr>D KCC</vt:lpstr>
      <vt:lpstr>FI &amp; KCC</vt:lpstr>
      <vt:lpstr>D FI &amp; KCC</vt:lpstr>
      <vt:lpstr>PMEGP</vt:lpstr>
      <vt:lpstr>D PMEGP</vt:lpstr>
      <vt:lpstr>Mudra OS</vt:lpstr>
      <vt:lpstr>D Mudra OS</vt:lpstr>
      <vt:lpstr>Mudra Dis</vt:lpstr>
      <vt:lpstr>D Mudra Dis</vt:lpstr>
      <vt:lpstr>SUI</vt:lpstr>
      <vt:lpstr>D SUI</vt:lpstr>
      <vt:lpstr>JLGS</vt:lpstr>
      <vt:lpstr>D JLGS</vt:lpstr>
      <vt:lpstr>SHG</vt:lpstr>
      <vt:lpstr>D SHG</vt:lpstr>
      <vt:lpstr>NRLM</vt:lpstr>
      <vt:lpstr>D NRLM</vt:lpstr>
      <vt:lpstr>NULM</vt:lpstr>
      <vt:lpstr>D NULM</vt:lpstr>
      <vt:lpstr>PMAY</vt:lpstr>
      <vt:lpstr>D PMAY</vt:lpstr>
      <vt:lpstr>Reco Govt Sponsored Scheme</vt:lpstr>
      <vt:lpstr>D Reco Govt Sposored </vt:lpstr>
      <vt:lpstr>Education</vt:lpstr>
      <vt:lpstr>D Education</vt:lpstr>
      <vt:lpstr>Weaker</vt:lpstr>
      <vt:lpstr>D Weaker</vt:lpstr>
      <vt:lpstr>Min OS</vt:lpstr>
      <vt:lpstr>D Min OS</vt:lpstr>
      <vt:lpstr>Minority Dis</vt:lpstr>
      <vt:lpstr>D Minority Dis</vt:lpstr>
      <vt:lpstr>SCST</vt:lpstr>
      <vt:lpstr>D SC ST</vt:lpstr>
      <vt:lpstr>Women</vt:lpstr>
      <vt:lpstr>D Women</vt:lpstr>
      <vt:lpstr>PMJDY</vt:lpstr>
      <vt:lpstr>D PMJDY</vt:lpstr>
      <vt:lpstr>SSS</vt:lpstr>
      <vt:lpstr>D SSS</vt:lpstr>
      <vt:lpstr>Digitization</vt:lpstr>
      <vt:lpstr>D Digitization</vt:lpstr>
      <vt:lpstr>Aadhaar Seeding</vt:lpstr>
      <vt:lpstr>D Aadhaar Seeding</vt:lpstr>
      <vt:lpstr>FLC Assigment</vt:lpstr>
      <vt:lpstr>FLC</vt:lpstr>
      <vt:lpstr>D FLC</vt:lpstr>
      <vt:lpstr>DCC</vt:lpstr>
      <vt:lpstr>SV Bankwise</vt:lpstr>
      <vt:lpstr>SV Districwise</vt:lpstr>
      <vt:lpstr>GECL</vt:lpstr>
      <vt:lpstr>Unbanked</vt:lpstr>
      <vt:lpstr>Unbanked 2</vt:lpstr>
      <vt:lpstr>ACP 2021-22</vt:lpstr>
      <vt:lpstr>Agri Target</vt:lpstr>
      <vt:lpstr>MSME Target</vt:lpstr>
      <vt:lpstr>OPS Target</vt:lpstr>
      <vt:lpstr>NPS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5838088</dc:creator>
  <cp:lastModifiedBy>Lead Bank</cp:lastModifiedBy>
  <cp:lastPrinted>2021-09-18T12:26:12Z</cp:lastPrinted>
  <dcterms:created xsi:type="dcterms:W3CDTF">2020-11-18T11:46:34Z</dcterms:created>
  <dcterms:modified xsi:type="dcterms:W3CDTF">2021-09-18T12:28:32Z</dcterms:modified>
</cp:coreProperties>
</file>